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firstSheet="4" activeTab="4"/>
  </bookViews>
  <sheets>
    <sheet name="2018年二季度  (2)" sheetId="1" state="hidden" r:id="rId1"/>
    <sheet name="2018年四 季度（00）" sheetId="2" state="hidden" r:id="rId2"/>
    <sheet name="2019年1季度" sheetId="3" state="hidden" r:id="rId3"/>
    <sheet name="2019年3季度 " sheetId="4" state="hidden" r:id="rId4"/>
    <sheet name="2025年3季度" sheetId="5" r:id="rId5"/>
    <sheet name="2018年二季度  (3)" sheetId="6" state="hidden" r:id="rId6"/>
  </sheets>
  <externalReferences>
    <externalReference r:id="rId7"/>
  </externalReferences>
  <definedNames>
    <definedName name="_xlnm.Print_Area" localSheetId="4">'2025年3季度'!$A$1:$D$68</definedName>
  </definedNames>
  <calcPr calcId="144525"/>
</workbook>
</file>

<file path=xl/comments1.xml><?xml version="1.0" encoding="utf-8"?>
<comments xmlns="http://schemas.openxmlformats.org/spreadsheetml/2006/main">
  <authors>
    <author>路文正 ：用印申请</author>
  </authors>
  <commentList>
    <comment ref="R48" authorId="0">
      <text>
        <r>
          <rPr>
            <sz val="9"/>
            <rFont val="宋体"/>
            <charset val="134"/>
          </rPr>
          <t>路文正 ：
本年累计数</t>
        </r>
      </text>
    </comment>
  </commentList>
</comments>
</file>

<file path=xl/sharedStrings.xml><?xml version="1.0" encoding="utf-8"?>
<sst xmlns="http://schemas.openxmlformats.org/spreadsheetml/2006/main" count="575" uniqueCount="157">
  <si>
    <r>
      <rPr>
        <sz val="9"/>
        <color indexed="8"/>
        <rFont val="Tahoma"/>
        <charset val="134"/>
      </rPr>
      <t xml:space="preserve">  </t>
    </r>
    <r>
      <rPr>
        <b/>
        <sz val="16"/>
        <color indexed="8"/>
        <rFont val="Tahoma"/>
        <charset val="134"/>
      </rPr>
      <t> </t>
    </r>
    <r>
      <rPr>
        <b/>
        <sz val="16"/>
        <color indexed="8"/>
        <rFont val="宋体"/>
        <charset val="134"/>
      </rPr>
      <t>陕西资本市场综合统计信息报表</t>
    </r>
  </si>
  <si>
    <t>（2018年2季度）</t>
  </si>
  <si>
    <t>一、基本情况</t>
  </si>
  <si>
    <t>统计项目</t>
  </si>
  <si>
    <t>本季末</t>
  </si>
  <si>
    <t>本期变动</t>
  </si>
  <si>
    <t>数据填报口径</t>
  </si>
  <si>
    <r>
      <rPr>
        <b/>
        <sz val="10"/>
        <color indexed="8"/>
        <rFont val="宋体"/>
        <charset val="134"/>
      </rPr>
      <t>境内上市公司家数（</t>
    </r>
    <r>
      <rPr>
        <b/>
        <sz val="10"/>
        <color indexed="8"/>
        <rFont val="Tahoma"/>
        <charset val="134"/>
      </rPr>
      <t>A</t>
    </r>
    <r>
      <rPr>
        <b/>
        <sz val="10"/>
        <color indexed="8"/>
        <rFont val="宋体"/>
        <charset val="134"/>
      </rPr>
      <t>、</t>
    </r>
    <r>
      <rPr>
        <b/>
        <sz val="10"/>
        <color indexed="8"/>
        <rFont val="Tahoma"/>
        <charset val="134"/>
      </rPr>
      <t>B</t>
    </r>
    <r>
      <rPr>
        <b/>
        <sz val="10"/>
        <color indexed="8"/>
        <rFont val="宋体"/>
        <charset val="134"/>
      </rPr>
      <t>股）（家）</t>
    </r>
  </si>
  <si>
    <t>其中：仅发A股公司数（家）</t>
  </si>
  <si>
    <t>总市值（亿元）</t>
  </si>
  <si>
    <r>
      <rPr>
        <b/>
        <sz val="10"/>
        <color indexed="8"/>
        <rFont val="Tahoma"/>
        <charset val="134"/>
      </rPr>
      <t> </t>
    </r>
    <r>
      <rPr>
        <b/>
        <sz val="10"/>
        <color indexed="8"/>
        <rFont val="宋体"/>
        <charset val="134"/>
      </rPr>
      <t>其中：流通市值（亿元）</t>
    </r>
  </si>
  <si>
    <t>总股本（亿股）</t>
  </si>
  <si>
    <t>其中：流通股本（亿股）</t>
  </si>
  <si>
    <t>上市公司资产总额（亿元）</t>
  </si>
  <si>
    <t>注：辖区上市公司2018年中期报告尚未披露，本季末指2018年一季度。</t>
  </si>
  <si>
    <t>上市公司负债总额（亿元）</t>
  </si>
  <si>
    <t>辅导备案拟上市公司家数（家）</t>
  </si>
  <si>
    <t>证券公司数（家）</t>
  </si>
  <si>
    <t>证券分公司数（家）</t>
  </si>
  <si>
    <t>证券营业部数（家）</t>
  </si>
  <si>
    <t>证券公司资产总额（亿元）</t>
  </si>
  <si>
    <t>证券公司负债总额（亿元）</t>
  </si>
  <si>
    <t>证券投资者开户数（万户）</t>
  </si>
  <si>
    <t>客户交易结算资金余额（亿元）</t>
  </si>
  <si>
    <t>托管证券市值（亿元）</t>
  </si>
  <si>
    <t>证券营业部从业人员数（人）</t>
  </si>
  <si>
    <t>期货公司数（家）</t>
  </si>
  <si>
    <t>期货分支机构数（家）</t>
  </si>
  <si>
    <t>期货交易保证金余额（亿元）</t>
  </si>
  <si>
    <t>期货投资者开户数（户）</t>
  </si>
  <si>
    <t>期货从业人员人数（人）</t>
  </si>
  <si>
    <t>基金公司分公司家数（家）</t>
  </si>
  <si>
    <t>证券投资咨询机构数（家）</t>
  </si>
  <si>
    <t>辖区执业会计师事务所数（家）</t>
  </si>
  <si>
    <t>    其中：在陕分所数（家）</t>
  </si>
  <si>
    <t>辖区执业资产评估机构数（家）</t>
  </si>
  <si>
    <t>二、发行与融资情况</t>
  </si>
  <si>
    <t>本季</t>
  </si>
  <si>
    <t>本年累计</t>
  </si>
  <si>
    <t>备注</t>
  </si>
  <si>
    <t>累计筹资额（亿元）</t>
  </si>
  <si>
    <t>资本市场历年累计筹资额</t>
  </si>
  <si>
    <t>当期直接融资（亿元）</t>
  </si>
  <si>
    <t>未包括新三板挂牌公司融资额</t>
  </si>
  <si>
    <t>当期上市（IPO）公司数（家）</t>
  </si>
  <si>
    <t>当期上市（IPO）融资额（亿元）</t>
  </si>
  <si>
    <t>当期增发、配股公司数（家）</t>
  </si>
  <si>
    <t>当期发行公司债券公司数（家）</t>
  </si>
  <si>
    <t>陕西煤业股份有限公司20亿元、陕西旅游集团有限公司6亿元、西安迈科金属国际集团有限公司5亿元、陕西旅游集团延安文化旅游产业投资有限公司1.42亿元、西安高新技术产业开发区房地产开发公司3亿元、陕西文化产业投资控股(集团)有限公司7.8亿元；广电网络可转债8亿元。</t>
  </si>
  <si>
    <t>当期发行公司债券数额（亿元）</t>
  </si>
  <si>
    <t>    增发、配股融资额（亿元）</t>
  </si>
  <si>
    <t>金花股份增发6.38亿元</t>
  </si>
  <si>
    <t>当期完成资产重组家数</t>
  </si>
  <si>
    <t>国际医学</t>
  </si>
  <si>
    <t>三、市场交易情况</t>
  </si>
  <si>
    <t>代理证券交易额（亿元）</t>
  </si>
  <si>
    <t>其中A股交易额（亿元）</t>
  </si>
  <si>
    <t>   基金交易额（亿元）</t>
  </si>
  <si>
    <t>代理期货交易额（亿元）</t>
  </si>
  <si>
    <t>代理期货交易量(万手)</t>
  </si>
  <si>
    <t>四、经营情况</t>
  </si>
  <si>
    <t>上市公司营业总收入（亿元）</t>
  </si>
  <si>
    <t>上市公司净利润（亿元）</t>
  </si>
  <si>
    <t>证券公司营业收入（亿元）</t>
  </si>
  <si>
    <t>证券公司净利润（亿元）</t>
  </si>
  <si>
    <t>证券营业部营业收入（亿元）</t>
  </si>
  <si>
    <t>证券营业部净利润（亿元）</t>
  </si>
  <si>
    <t>期货经营机构营业收入（万元）</t>
  </si>
  <si>
    <t>期货经营机构营业利润（万元）</t>
  </si>
  <si>
    <t>累计盈利期货公司家数（家）</t>
  </si>
  <si>
    <t>累计盈利期货分支机构家数（家）</t>
  </si>
  <si>
    <t>（2018年4季度）</t>
  </si>
  <si>
    <t>延安必康、天地源</t>
  </si>
  <si>
    <t>注：辖区上市公司2018年年报尚未披露，本季末指49家上市公司2018年三季度末。</t>
  </si>
  <si>
    <t>执业</t>
  </si>
  <si>
    <t>注册</t>
  </si>
  <si>
    <t>炼石航空、延长化建</t>
  </si>
  <si>
    <t>当期新三板挂牌公司发行股份家数（家）</t>
  </si>
  <si>
    <t>当期新三板挂牌公司发行股份数额（亿元）</t>
  </si>
  <si>
    <t>包括可转债</t>
  </si>
  <si>
    <t>中再资环、延长化建、中环装备</t>
  </si>
  <si>
    <t>（2019年1季度）</t>
  </si>
  <si>
    <t>西安银行</t>
  </si>
  <si>
    <t>注：由于上年年报及本年一季报数据滞后，本季末数据为50家上市公司上年三季度末数据</t>
  </si>
  <si>
    <t>资本市场当期筹资额</t>
  </si>
  <si>
    <t>上市公司股票市场累计筹资额（亿元）</t>
  </si>
  <si>
    <t>上市公司股票市场历年累计筹资额</t>
  </si>
  <si>
    <t>新三板挂牌公司股票市场累计筹资额（亿元）</t>
  </si>
  <si>
    <t>新三板挂牌公司股票市场历年累计筹资额</t>
  </si>
  <si>
    <t>公司债券累计筹资额（亿元）</t>
  </si>
  <si>
    <t>债券市场历年累计筹资额</t>
  </si>
  <si>
    <t>注：由于上年年报及本年一季报数据滞后，本季数据为50家上市公司三季度数据，本年累计数据为50家上市公司2018年前三季度累计数据。</t>
  </si>
  <si>
    <t>（2019年3季度）</t>
  </si>
  <si>
    <t>西部超导、铂力特首发上市</t>
  </si>
  <si>
    <t>注：由于三季报数据滞后，本季末数据为本年二季度末数据,本期变动数据为二季度变动数据</t>
  </si>
  <si>
    <t>西安银行、三角防务、西部超导、铂力特</t>
  </si>
  <si>
    <t>中环装备、隆基股份</t>
  </si>
  <si>
    <t>达刚控股</t>
  </si>
  <si>
    <t>注：由于三季报数据滞后，本季数据为二季度数据，本年累计数据为二季度末数据</t>
  </si>
  <si>
    <r>
      <rPr>
        <sz val="10"/>
        <rFont val="Times New Roman"/>
        <charset val="134"/>
      </rPr>
      <t>   </t>
    </r>
    <r>
      <rPr>
        <sz val="10"/>
        <rFont val="宋体"/>
        <charset val="134"/>
      </rPr>
      <t>陕西资本市场综合统计信息报表</t>
    </r>
  </si>
  <si>
    <r>
      <rPr>
        <sz val="10"/>
        <rFont val="宋体"/>
        <charset val="134"/>
      </rPr>
      <t>（</t>
    </r>
    <r>
      <rPr>
        <sz val="10"/>
        <rFont val="Times New Roman"/>
        <charset val="134"/>
      </rPr>
      <t>2025</t>
    </r>
    <r>
      <rPr>
        <sz val="10"/>
        <rFont val="宋体"/>
        <charset val="134"/>
      </rPr>
      <t>年</t>
    </r>
    <r>
      <rPr>
        <sz val="10"/>
        <rFont val="Times New Roman"/>
        <charset val="134"/>
      </rPr>
      <t>3</t>
    </r>
    <r>
      <rPr>
        <sz val="10"/>
        <rFont val="宋体"/>
        <charset val="134"/>
      </rPr>
      <t>季度）</t>
    </r>
  </si>
  <si>
    <t>本季度末</t>
  </si>
  <si>
    <r>
      <rPr>
        <sz val="11"/>
        <rFont val="Times New Roman"/>
        <charset val="134"/>
      </rPr>
      <t>2</t>
    </r>
    <r>
      <rPr>
        <sz val="11"/>
        <rFont val="宋体"/>
        <charset val="134"/>
      </rPr>
      <t>季末</t>
    </r>
  </si>
  <si>
    <r>
      <rPr>
        <sz val="11"/>
        <rFont val="Times New Roman"/>
        <charset val="134"/>
      </rPr>
      <t>2021</t>
    </r>
    <r>
      <rPr>
        <sz val="11"/>
        <rFont val="宋体"/>
        <charset val="134"/>
      </rPr>
      <t>年</t>
    </r>
    <r>
      <rPr>
        <sz val="11"/>
        <rFont val="Times New Roman"/>
        <charset val="134"/>
      </rPr>
      <t>4</t>
    </r>
    <r>
      <rPr>
        <sz val="11"/>
        <rFont val="宋体"/>
        <charset val="134"/>
      </rPr>
      <t>季度末</t>
    </r>
  </si>
  <si>
    <r>
      <rPr>
        <sz val="10"/>
        <rFont val="宋体"/>
        <charset val="134"/>
      </rPr>
      <t>境内上市公司家数（</t>
    </r>
    <r>
      <rPr>
        <sz val="10"/>
        <rFont val="Times New Roman"/>
        <charset val="134"/>
      </rPr>
      <t>A</t>
    </r>
    <r>
      <rPr>
        <sz val="10"/>
        <rFont val="宋体"/>
        <charset val="134"/>
      </rPr>
      <t>、</t>
    </r>
    <r>
      <rPr>
        <sz val="10"/>
        <rFont val="Times New Roman"/>
        <charset val="134"/>
      </rPr>
      <t>B</t>
    </r>
    <r>
      <rPr>
        <sz val="10"/>
        <rFont val="宋体"/>
        <charset val="134"/>
      </rPr>
      <t>股）（家）</t>
    </r>
  </si>
  <si>
    <t>上交所、深交所、北交所</t>
  </si>
  <si>
    <r>
      <rPr>
        <sz val="10"/>
        <rFont val="宋体"/>
        <charset val="134"/>
      </rPr>
      <t>板块数据浏览器</t>
    </r>
    <r>
      <rPr>
        <sz val="10"/>
        <rFont val="Times New Roman"/>
        <charset val="134"/>
      </rPr>
      <t>-</t>
    </r>
    <r>
      <rPr>
        <sz val="10"/>
        <rFont val="宋体"/>
        <charset val="134"/>
      </rPr>
      <t>基本资料</t>
    </r>
    <r>
      <rPr>
        <sz val="10"/>
        <rFont val="Times New Roman"/>
        <charset val="134"/>
      </rPr>
      <t>-</t>
    </r>
    <r>
      <rPr>
        <sz val="10"/>
        <rFont val="宋体"/>
        <charset val="134"/>
      </rPr>
      <t>成分股</t>
    </r>
    <r>
      <rPr>
        <sz val="10"/>
        <rFont val="Times New Roman"/>
        <charset val="134"/>
      </rPr>
      <t>-</t>
    </r>
    <r>
      <rPr>
        <sz val="10"/>
        <rFont val="宋体"/>
        <charset val="134"/>
      </rPr>
      <t>历史成分</t>
    </r>
  </si>
  <si>
    <r>
      <rPr>
        <sz val="10"/>
        <rFont val="宋体"/>
        <charset val="134"/>
      </rPr>
      <t>其中：仅发</t>
    </r>
    <r>
      <rPr>
        <sz val="10"/>
        <rFont val="Times New Roman"/>
        <charset val="134"/>
      </rPr>
      <t>A</t>
    </r>
    <r>
      <rPr>
        <sz val="10"/>
        <rFont val="宋体"/>
        <charset val="134"/>
      </rPr>
      <t>股公司数（家）</t>
    </r>
  </si>
  <si>
    <r>
      <rPr>
        <sz val="10"/>
        <rFont val="Times New Roman"/>
        <charset val="134"/>
      </rPr>
      <t> </t>
    </r>
    <r>
      <rPr>
        <sz val="10"/>
        <rFont val="宋体"/>
        <charset val="134"/>
      </rPr>
      <t>其中：流通市值（亿元）</t>
    </r>
  </si>
  <si>
    <r>
      <rPr>
        <sz val="10"/>
        <rFont val="Times New Roman"/>
        <charset val="134"/>
      </rPr>
      <t>A</t>
    </r>
    <r>
      <rPr>
        <sz val="10"/>
        <rFont val="宋体"/>
        <charset val="134"/>
      </rPr>
      <t>股市值（不含限售股）</t>
    </r>
  </si>
  <si>
    <r>
      <rPr>
        <sz val="10"/>
        <rFont val="宋体"/>
        <charset val="134"/>
      </rPr>
      <t>统计口径为</t>
    </r>
    <r>
      <rPr>
        <sz val="10"/>
        <rFont val="Times New Roman"/>
        <charset val="134"/>
      </rPr>
      <t>82</t>
    </r>
    <r>
      <rPr>
        <sz val="10"/>
        <rFont val="宋体"/>
        <charset val="134"/>
      </rPr>
      <t>家上市公司</t>
    </r>
    <r>
      <rPr>
        <sz val="10"/>
        <rFont val="Times New Roman"/>
        <charset val="134"/>
      </rPr>
      <t>2025</t>
    </r>
    <r>
      <rPr>
        <sz val="10"/>
        <rFont val="宋体"/>
        <charset val="134"/>
      </rPr>
      <t>年三季报数据</t>
    </r>
  </si>
  <si>
    <r>
      <rPr>
        <sz val="11"/>
        <rFont val="宋体"/>
        <charset val="134"/>
      </rPr>
      <t>外网信息公开</t>
    </r>
  </si>
  <si>
    <t>-</t>
  </si>
  <si>
    <r>
      <rPr>
        <sz val="10"/>
        <rFont val="宋体"/>
        <charset val="134"/>
      </rPr>
      <t>该指标口径数据为陕西辖区时点数，即</t>
    </r>
    <r>
      <rPr>
        <sz val="10"/>
        <rFont val="Times New Roman"/>
        <charset val="134"/>
      </rPr>
      <t>3</t>
    </r>
    <r>
      <rPr>
        <sz val="10"/>
        <rFont val="宋体"/>
        <charset val="134"/>
      </rPr>
      <t>家证券公司在陕分公司数据和异地证券公司在陕分公司数据之和</t>
    </r>
  </si>
  <si>
    <r>
      <rPr>
        <sz val="10"/>
        <rFont val="宋体"/>
        <charset val="134"/>
      </rPr>
      <t>该指标口径数据为陕西辖区时点数，即</t>
    </r>
    <r>
      <rPr>
        <sz val="10"/>
        <rFont val="Times New Roman"/>
        <charset val="134"/>
      </rPr>
      <t>3</t>
    </r>
    <r>
      <rPr>
        <sz val="10"/>
        <rFont val="宋体"/>
        <charset val="134"/>
      </rPr>
      <t>家证券公司在陕营业部数据和异地证券公司在陕营业部数据之和</t>
    </r>
  </si>
  <si>
    <r>
      <rPr>
        <sz val="10"/>
        <rFont val="宋体"/>
        <charset val="134"/>
      </rPr>
      <t>该指标口径数据为陕西</t>
    </r>
    <r>
      <rPr>
        <sz val="10"/>
        <rFont val="Times New Roman"/>
        <charset val="134"/>
      </rPr>
      <t>3</t>
    </r>
    <r>
      <rPr>
        <sz val="10"/>
        <rFont val="宋体"/>
        <charset val="134"/>
      </rPr>
      <t>家公司时点数据，即总部数据及所设分支机构数据之和</t>
    </r>
  </si>
  <si>
    <t>证券投资者数量（万户）</t>
  </si>
  <si>
    <r>
      <rPr>
        <sz val="10"/>
        <rFont val="宋体"/>
        <charset val="134"/>
      </rPr>
      <t>该指标口径数据为陕西辖区时点数，即</t>
    </r>
    <r>
      <rPr>
        <sz val="10"/>
        <rFont val="Times New Roman"/>
        <charset val="134"/>
      </rPr>
      <t>3</t>
    </r>
    <r>
      <rPr>
        <sz val="10"/>
        <rFont val="宋体"/>
        <charset val="134"/>
      </rPr>
      <t>家证券公司在陕分支机构数据和异地证券公司在陕分支机构数据之和；</t>
    </r>
    <r>
      <rPr>
        <sz val="10"/>
        <rFont val="Times New Roman"/>
        <charset val="134"/>
      </rPr>
      <t xml:space="preserve">
</t>
    </r>
    <r>
      <rPr>
        <sz val="10"/>
        <rFont val="宋体"/>
        <charset val="134"/>
      </rPr>
      <t>该数据为资金账户数量</t>
    </r>
  </si>
  <si>
    <r>
      <rPr>
        <sz val="10"/>
        <rFont val="宋体"/>
        <charset val="134"/>
      </rPr>
      <t>该指标口径数据为陕西辖区时点数，即</t>
    </r>
    <r>
      <rPr>
        <sz val="10"/>
        <rFont val="Times New Roman"/>
        <charset val="134"/>
      </rPr>
      <t>3</t>
    </r>
    <r>
      <rPr>
        <sz val="10"/>
        <rFont val="宋体"/>
        <charset val="134"/>
      </rPr>
      <t>家证券公司在陕分支机构数据和异地证券公司在陕分支机构数据之和</t>
    </r>
  </si>
  <si>
    <r>
      <rPr>
        <sz val="10"/>
        <rFont val="宋体"/>
        <charset val="134"/>
      </rPr>
      <t>该指标口径数据为陕西辖区时点数，即</t>
    </r>
    <r>
      <rPr>
        <sz val="10"/>
        <rFont val="Times New Roman"/>
        <charset val="134"/>
      </rPr>
      <t>3</t>
    </r>
    <r>
      <rPr>
        <sz val="10"/>
        <rFont val="宋体"/>
        <charset val="134"/>
      </rPr>
      <t>家证券公司在陕分支机构数据和异地证券公司在陕分支机构数据之和；</t>
    </r>
    <r>
      <rPr>
        <sz val="10"/>
        <rFont val="Times New Roman"/>
        <charset val="134"/>
      </rPr>
      <t xml:space="preserve">
</t>
    </r>
    <r>
      <rPr>
        <sz val="10"/>
        <rFont val="宋体"/>
        <charset val="134"/>
      </rPr>
      <t>该指标口径数据包含营业部数据及分公司数据</t>
    </r>
  </si>
  <si>
    <t>辖区内分公司、营业部</t>
  </si>
  <si>
    <r>
      <rPr>
        <sz val="10"/>
        <rFont val="宋体"/>
        <charset val="134"/>
      </rPr>
      <t>该指标口径数据为全辖区，即陕西</t>
    </r>
    <r>
      <rPr>
        <sz val="10"/>
        <rFont val="Times New Roman"/>
        <charset val="134"/>
      </rPr>
      <t>3</t>
    </r>
    <r>
      <rPr>
        <sz val="10"/>
        <rFont val="宋体"/>
        <charset val="134"/>
      </rPr>
      <t>家公司数据（包括公司总部营业部数据、公司在陕分支机构数据、公司在其他辖区分支机构数据）与异地公司在陕分支机构数据之和。（应付货币保证金</t>
    </r>
    <r>
      <rPr>
        <sz val="10"/>
        <rFont val="Times New Roman"/>
        <charset val="134"/>
      </rPr>
      <t>+</t>
    </r>
    <r>
      <rPr>
        <sz val="10"/>
        <rFont val="宋体"/>
        <charset val="134"/>
      </rPr>
      <t>应付质押保证金）</t>
    </r>
  </si>
  <si>
    <t>期货投资者数量（户）</t>
  </si>
  <si>
    <t>全辖区</t>
  </si>
  <si>
    <t>华安基金管理有限公司西安分公司</t>
  </si>
  <si>
    <t>陕西巨丰投资资讯有限责任公司、江苏百瑞赢证券咨询有限公司西安分公司、慧研智投科技有限公司陕西分公司</t>
  </si>
  <si>
    <r>
      <rPr>
        <sz val="11"/>
        <rFont val="宋体"/>
        <charset val="134"/>
      </rPr>
      <t>会计系统</t>
    </r>
    <r>
      <rPr>
        <sz val="11"/>
        <rFont val="Times New Roman"/>
        <charset val="134"/>
      </rPr>
      <t>-</t>
    </r>
    <r>
      <rPr>
        <sz val="11"/>
        <rFont val="宋体"/>
        <charset val="134"/>
      </rPr>
      <t>查询统计</t>
    </r>
    <r>
      <rPr>
        <sz val="11"/>
        <rFont val="Times New Roman"/>
        <charset val="134"/>
      </rPr>
      <t>-</t>
    </r>
    <r>
      <rPr>
        <sz val="11"/>
        <rFont val="宋体"/>
        <charset val="134"/>
      </rPr>
      <t>注册机构查询</t>
    </r>
    <r>
      <rPr>
        <sz val="11"/>
        <rFont val="Times New Roman"/>
        <charset val="134"/>
      </rPr>
      <t>-</t>
    </r>
    <r>
      <rPr>
        <sz val="11"/>
        <rFont val="宋体"/>
        <charset val="134"/>
      </rPr>
      <t>会计师事务所（总所</t>
    </r>
    <r>
      <rPr>
        <sz val="11"/>
        <rFont val="Times New Roman"/>
        <charset val="134"/>
      </rPr>
      <t>+</t>
    </r>
    <r>
      <rPr>
        <sz val="11"/>
        <rFont val="宋体"/>
        <charset val="134"/>
      </rPr>
      <t>分所）</t>
    </r>
  </si>
  <si>
    <r>
      <rPr>
        <sz val="10"/>
        <rFont val="Times New Roman"/>
        <charset val="134"/>
      </rPr>
      <t xml:space="preserve">    </t>
    </r>
    <r>
      <rPr>
        <sz val="10"/>
        <rFont val="宋体"/>
        <charset val="134"/>
      </rPr>
      <t>其中：在陕分所数（家）</t>
    </r>
  </si>
  <si>
    <t xml:space="preserve"> </t>
  </si>
  <si>
    <r>
      <rPr>
        <sz val="11"/>
        <rFont val="宋体"/>
        <charset val="134"/>
      </rPr>
      <t>会计系统</t>
    </r>
    <r>
      <rPr>
        <sz val="11"/>
        <rFont val="Times New Roman"/>
        <charset val="134"/>
      </rPr>
      <t>-</t>
    </r>
    <r>
      <rPr>
        <sz val="11"/>
        <rFont val="宋体"/>
        <charset val="134"/>
      </rPr>
      <t>查询统计</t>
    </r>
    <r>
      <rPr>
        <sz val="11"/>
        <rFont val="Times New Roman"/>
        <charset val="134"/>
      </rPr>
      <t>-</t>
    </r>
    <r>
      <rPr>
        <sz val="11"/>
        <rFont val="宋体"/>
        <charset val="134"/>
      </rPr>
      <t>注册机构查询</t>
    </r>
    <r>
      <rPr>
        <sz val="11"/>
        <rFont val="Times New Roman"/>
        <charset val="134"/>
      </rPr>
      <t>-</t>
    </r>
    <r>
      <rPr>
        <sz val="11"/>
        <rFont val="宋体"/>
        <charset val="134"/>
      </rPr>
      <t>评估事务所（总所</t>
    </r>
    <r>
      <rPr>
        <sz val="11"/>
        <rFont val="Times New Roman"/>
        <charset val="134"/>
      </rPr>
      <t>+</t>
    </r>
    <r>
      <rPr>
        <sz val="11"/>
        <rFont val="宋体"/>
        <charset val="134"/>
      </rPr>
      <t>分所）</t>
    </r>
  </si>
  <si>
    <r>
      <rPr>
        <b/>
        <sz val="9"/>
        <rFont val="宋体"/>
        <charset val="134"/>
      </rPr>
      <t>本年累计</t>
    </r>
  </si>
  <si>
    <r>
      <rPr>
        <b/>
        <sz val="9"/>
        <rFont val="宋体"/>
        <charset val="134"/>
      </rPr>
      <t>三季度累计</t>
    </r>
  </si>
  <si>
    <r>
      <rPr>
        <b/>
        <sz val="9"/>
        <rFont val="Times New Roman"/>
        <charset val="134"/>
      </rPr>
      <t>2021</t>
    </r>
    <r>
      <rPr>
        <b/>
        <sz val="9"/>
        <rFont val="宋体"/>
        <charset val="134"/>
      </rPr>
      <t>年</t>
    </r>
    <r>
      <rPr>
        <b/>
        <sz val="9"/>
        <rFont val="Times New Roman"/>
        <charset val="134"/>
      </rPr>
      <t>4</t>
    </r>
    <r>
      <rPr>
        <b/>
        <sz val="9"/>
        <rFont val="宋体"/>
        <charset val="134"/>
      </rPr>
      <t>季度末</t>
    </r>
  </si>
  <si>
    <t>本季为截至本季的本年累计，本年累计为历史累计数</t>
  </si>
  <si>
    <r>
      <rPr>
        <sz val="10"/>
        <rFont val="宋体"/>
        <charset val="134"/>
      </rPr>
      <t>上市公司股票市场历年累计筹资额（不含发行公司债、可转债、可交债），未包含</t>
    </r>
    <r>
      <rPr>
        <sz val="10"/>
        <rFont val="Times New Roman"/>
        <charset val="134"/>
      </rPr>
      <t>2</t>
    </r>
    <r>
      <rPr>
        <sz val="10"/>
        <rFont val="宋体"/>
        <charset val="134"/>
      </rPr>
      <t>家北交所公司在精选层公开发行</t>
    </r>
  </si>
  <si>
    <r>
      <rPr>
        <sz val="10"/>
        <rFont val="宋体"/>
        <charset val="134"/>
      </rPr>
      <t>当期上市（</t>
    </r>
    <r>
      <rPr>
        <sz val="10"/>
        <rFont val="Times New Roman"/>
        <charset val="134"/>
      </rPr>
      <t>IPO</t>
    </r>
    <r>
      <rPr>
        <sz val="10"/>
        <rFont val="宋体"/>
        <charset val="134"/>
      </rPr>
      <t>）公司数（家）</t>
    </r>
  </si>
  <si>
    <r>
      <rPr>
        <sz val="11"/>
        <rFont val="宋体"/>
        <charset val="134"/>
      </rPr>
      <t>先填</t>
    </r>
    <r>
      <rPr>
        <sz val="11"/>
        <rFont val="Times New Roman"/>
        <charset val="134"/>
      </rPr>
      <t>IPO</t>
    </r>
  </si>
  <si>
    <r>
      <rPr>
        <sz val="10"/>
        <rFont val="宋体"/>
        <charset val="134"/>
      </rPr>
      <t>当期上市（</t>
    </r>
    <r>
      <rPr>
        <sz val="10"/>
        <rFont val="Times New Roman"/>
        <charset val="134"/>
      </rPr>
      <t>IPO</t>
    </r>
    <r>
      <rPr>
        <sz val="10"/>
        <rFont val="宋体"/>
        <charset val="134"/>
      </rPr>
      <t>）融资额（亿元）</t>
    </r>
  </si>
  <si>
    <r>
      <rPr>
        <sz val="11"/>
        <rFont val="宋体"/>
        <charset val="134"/>
      </rPr>
      <t>先填本季</t>
    </r>
  </si>
  <si>
    <t>中航成飞、烽火电子</t>
  </si>
  <si>
    <r>
      <rPr>
        <sz val="10"/>
        <rFont val="Times New Roman"/>
        <charset val="134"/>
      </rPr>
      <t xml:space="preserve">    </t>
    </r>
    <r>
      <rPr>
        <sz val="10"/>
        <rFont val="宋体"/>
        <charset val="134"/>
      </rPr>
      <t>增发、配股融资额（亿元）</t>
    </r>
  </si>
  <si>
    <t>当期新三板挂牌公司发行股份融资额（亿元）</t>
  </si>
  <si>
    <r>
      <rPr>
        <sz val="11"/>
        <rFont val="宋体"/>
        <charset val="134"/>
      </rPr>
      <t>﻿</t>
    </r>
  </si>
  <si>
    <t>当期发行公司债券数（只）</t>
  </si>
  <si>
    <r>
      <rPr>
        <sz val="10"/>
        <rFont val="宋体"/>
        <charset val="134"/>
      </rPr>
      <t>包含证券公司债、公司债、企业债、</t>
    </r>
    <r>
      <rPr>
        <sz val="10"/>
        <rFont val="Times New Roman"/>
        <charset val="134"/>
      </rPr>
      <t>ABS</t>
    </r>
    <r>
      <rPr>
        <sz val="10"/>
        <rFont val="宋体"/>
        <charset val="134"/>
      </rPr>
      <t>、可转债、可交债</t>
    </r>
  </si>
  <si>
    <t>本季度</t>
  </si>
  <si>
    <r>
      <rPr>
        <sz val="10"/>
        <rFont val="宋体"/>
        <charset val="134"/>
      </rPr>
      <t>该指标口径数据为陕西辖区区间数，即</t>
    </r>
    <r>
      <rPr>
        <sz val="10"/>
        <rFont val="Times New Roman"/>
        <charset val="134"/>
      </rPr>
      <t>3</t>
    </r>
    <r>
      <rPr>
        <sz val="10"/>
        <rFont val="宋体"/>
        <charset val="134"/>
      </rPr>
      <t>家证券公司在陕分支机构数据和异地证券公司在陕分支机构数据之和</t>
    </r>
  </si>
  <si>
    <r>
      <rPr>
        <sz val="10"/>
        <rFont val="宋体"/>
        <charset val="134"/>
      </rPr>
      <t>其中</t>
    </r>
    <r>
      <rPr>
        <sz val="10"/>
        <rFont val="Times New Roman"/>
        <charset val="134"/>
      </rPr>
      <t>A</t>
    </r>
    <r>
      <rPr>
        <sz val="10"/>
        <rFont val="宋体"/>
        <charset val="134"/>
      </rPr>
      <t>股交易额（亿元）</t>
    </r>
  </si>
  <si>
    <r>
      <rPr>
        <sz val="10"/>
        <rFont val="Times New Roman"/>
        <charset val="134"/>
      </rPr>
      <t xml:space="preserve">   </t>
    </r>
    <r>
      <rPr>
        <sz val="10"/>
        <rFont val="宋体"/>
        <charset val="134"/>
      </rPr>
      <t>基金交易额（亿元）</t>
    </r>
  </si>
  <si>
    <r>
      <rPr>
        <sz val="10"/>
        <rFont val="宋体"/>
        <charset val="134"/>
      </rPr>
      <t>代理期货交易量</t>
    </r>
    <r>
      <rPr>
        <sz val="10"/>
        <rFont val="Times New Roman"/>
        <charset val="134"/>
      </rPr>
      <t>(</t>
    </r>
    <r>
      <rPr>
        <sz val="10"/>
        <rFont val="宋体"/>
        <charset val="134"/>
      </rPr>
      <t>万手</t>
    </r>
    <r>
      <rPr>
        <sz val="10"/>
        <rFont val="Times New Roman"/>
        <charset val="134"/>
      </rPr>
      <t>)</t>
    </r>
  </si>
  <si>
    <r>
      <rPr>
        <sz val="10"/>
        <rFont val="宋体"/>
        <charset val="134"/>
      </rPr>
      <t>统计口径为为</t>
    </r>
    <r>
      <rPr>
        <sz val="10"/>
        <rFont val="Times New Roman"/>
        <charset val="134"/>
      </rPr>
      <t>82</t>
    </r>
    <r>
      <rPr>
        <sz val="10"/>
        <rFont val="宋体"/>
        <charset val="134"/>
      </rPr>
      <t>家上市公司</t>
    </r>
    <r>
      <rPr>
        <sz val="10"/>
        <rFont val="Times New Roman"/>
        <charset val="134"/>
      </rPr>
      <t>2025</t>
    </r>
    <r>
      <rPr>
        <sz val="10"/>
        <rFont val="宋体"/>
        <charset val="134"/>
      </rPr>
      <t>年三季报数据</t>
    </r>
  </si>
  <si>
    <r>
      <rPr>
        <sz val="11"/>
        <rFont val="宋体"/>
        <charset val="134"/>
      </rPr>
      <t>先填本年累计数，差额为本季</t>
    </r>
  </si>
  <si>
    <r>
      <rPr>
        <sz val="10"/>
        <rFont val="宋体"/>
        <charset val="134"/>
      </rPr>
      <t>该指标口径数据为陕西</t>
    </r>
    <r>
      <rPr>
        <sz val="10"/>
        <rFont val="Times New Roman"/>
        <charset val="134"/>
      </rPr>
      <t>3</t>
    </r>
    <r>
      <rPr>
        <sz val="10"/>
        <rFont val="宋体"/>
        <charset val="134"/>
      </rPr>
      <t>家公司区间数据，即总部数据及所设分支机构数据之和</t>
    </r>
  </si>
  <si>
    <r>
      <rPr>
        <sz val="10"/>
        <rFont val="宋体"/>
        <charset val="134"/>
      </rPr>
      <t>该指标口径数据为陕西辖区区间数，即</t>
    </r>
    <r>
      <rPr>
        <sz val="10"/>
        <rFont val="Times New Roman"/>
        <charset val="134"/>
      </rPr>
      <t>3</t>
    </r>
    <r>
      <rPr>
        <sz val="10"/>
        <rFont val="宋体"/>
        <charset val="134"/>
      </rPr>
      <t>家证券公司在陕分支机构数据和异地证券公司在陕分支机构数据之和；</t>
    </r>
    <r>
      <rPr>
        <sz val="10"/>
        <rFont val="Times New Roman"/>
        <charset val="134"/>
      </rPr>
      <t xml:space="preserve">
</t>
    </r>
    <r>
      <rPr>
        <sz val="10"/>
        <rFont val="宋体"/>
        <charset val="134"/>
      </rPr>
      <t>该指标口径数据包含营业部数据及分公司数据</t>
    </r>
  </si>
  <si>
    <r>
      <rPr>
        <sz val="10"/>
        <rFont val="宋体"/>
        <charset val="134"/>
      </rPr>
      <t>该指标口径数据为全辖区，即陕西</t>
    </r>
    <r>
      <rPr>
        <sz val="10"/>
        <rFont val="Times New Roman"/>
        <charset val="134"/>
      </rPr>
      <t>3</t>
    </r>
    <r>
      <rPr>
        <sz val="10"/>
        <rFont val="宋体"/>
        <charset val="134"/>
      </rPr>
      <t>家公司数据（包括公司总部营业部数据、公司在陕分支机构数据、公司在其他辖区分支机构数据）与异地公司在陕分支机构数据之和。</t>
    </r>
  </si>
  <si>
    <t>公司</t>
  </si>
  <si>
    <t>全辖区（包含营业部、分公司）</t>
  </si>
</sst>
</file>

<file path=xl/styles.xml><?xml version="1.0" encoding="utf-8"?>
<styleSheet xmlns="http://schemas.openxmlformats.org/spreadsheetml/2006/main">
  <numFmts count="7">
    <numFmt numFmtId="176" formatCode="0_ "/>
    <numFmt numFmtId="177" formatCode="_ * #,##0_ ;_ * \-#,##0_ ;_ * &quot;-&quot;??_ ;_ @_ "/>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8" formatCode="0.00_ "/>
  </numFmts>
  <fonts count="41">
    <font>
      <sz val="11"/>
      <color indexed="8"/>
      <name val="宋体"/>
      <charset val="134"/>
    </font>
    <font>
      <sz val="9"/>
      <color indexed="8"/>
      <name val="Tahoma"/>
      <charset val="134"/>
    </font>
    <font>
      <b/>
      <sz val="10"/>
      <color indexed="8"/>
      <name val="宋体"/>
      <charset val="134"/>
    </font>
    <font>
      <b/>
      <sz val="11"/>
      <color indexed="8"/>
      <name val="宋体"/>
      <charset val="134"/>
    </font>
    <font>
      <b/>
      <sz val="9"/>
      <color indexed="8"/>
      <name val="宋体"/>
      <charset val="134"/>
    </font>
    <font>
      <b/>
      <sz val="10"/>
      <color indexed="8"/>
      <name val="Tahoma"/>
      <charset val="134"/>
    </font>
    <font>
      <sz val="9"/>
      <color indexed="8"/>
      <name val="宋体"/>
      <charset val="134"/>
    </font>
    <font>
      <sz val="10"/>
      <color indexed="8"/>
      <name val="宋体"/>
      <charset val="134"/>
    </font>
    <font>
      <sz val="12"/>
      <color indexed="8"/>
      <name val="宋体"/>
      <charset val="134"/>
    </font>
    <font>
      <sz val="11"/>
      <name val="Times New Roman"/>
      <charset val="134"/>
    </font>
    <font>
      <b/>
      <sz val="9"/>
      <name val="Times New Roman"/>
      <charset val="134"/>
    </font>
    <font>
      <sz val="10"/>
      <name val="Times New Roman"/>
      <charset val="134"/>
    </font>
    <font>
      <sz val="10"/>
      <name val="宋体"/>
      <charset val="134"/>
    </font>
    <font>
      <sz val="16"/>
      <name val="Times New Roman"/>
      <charset val="134"/>
    </font>
    <font>
      <b/>
      <sz val="10"/>
      <name val="Times New Roman"/>
      <charset val="134"/>
    </font>
    <font>
      <sz val="9"/>
      <name val="Times New Roman"/>
      <charset val="134"/>
    </font>
    <font>
      <sz val="11"/>
      <color indexed="52"/>
      <name val="宋体"/>
      <charset val="0"/>
    </font>
    <font>
      <sz val="11"/>
      <color indexed="9"/>
      <name val="宋体"/>
      <charset val="0"/>
    </font>
    <font>
      <sz val="11"/>
      <color indexed="8"/>
      <name val="宋体"/>
      <charset val="0"/>
    </font>
    <font>
      <sz val="12"/>
      <name val="宋体"/>
      <charset val="134"/>
    </font>
    <font>
      <b/>
      <sz val="15"/>
      <color indexed="62"/>
      <name val="宋体"/>
      <charset val="134"/>
    </font>
    <font>
      <sz val="11"/>
      <color indexed="10"/>
      <name val="宋体"/>
      <charset val="0"/>
    </font>
    <font>
      <b/>
      <sz val="11"/>
      <color indexed="52"/>
      <name val="宋体"/>
      <charset val="0"/>
    </font>
    <font>
      <u/>
      <sz val="11"/>
      <color indexed="20"/>
      <name val="宋体"/>
      <charset val="0"/>
    </font>
    <font>
      <b/>
      <sz val="11"/>
      <color indexed="62"/>
      <name val="宋体"/>
      <charset val="134"/>
    </font>
    <font>
      <b/>
      <sz val="11"/>
      <color indexed="63"/>
      <name val="宋体"/>
      <charset val="0"/>
    </font>
    <font>
      <b/>
      <sz val="11"/>
      <color indexed="9"/>
      <name val="宋体"/>
      <charset val="0"/>
    </font>
    <font>
      <b/>
      <sz val="13"/>
      <color indexed="62"/>
      <name val="宋体"/>
      <charset val="134"/>
    </font>
    <font>
      <sz val="11"/>
      <color indexed="60"/>
      <name val="宋体"/>
      <charset val="0"/>
    </font>
    <font>
      <sz val="11"/>
      <color indexed="62"/>
      <name val="宋体"/>
      <charset val="0"/>
    </font>
    <font>
      <sz val="11"/>
      <color indexed="17"/>
      <name val="宋体"/>
      <charset val="0"/>
    </font>
    <font>
      <sz val="10"/>
      <name val="Arial"/>
      <charset val="134"/>
    </font>
    <font>
      <i/>
      <sz val="11"/>
      <color indexed="23"/>
      <name val="宋体"/>
      <charset val="0"/>
    </font>
    <font>
      <u/>
      <sz val="11"/>
      <color indexed="12"/>
      <name val="宋体"/>
      <charset val="0"/>
    </font>
    <font>
      <b/>
      <sz val="18"/>
      <color indexed="62"/>
      <name val="宋体"/>
      <charset val="134"/>
    </font>
    <font>
      <b/>
      <sz val="11"/>
      <color indexed="8"/>
      <name val="宋体"/>
      <charset val="0"/>
    </font>
    <font>
      <b/>
      <sz val="16"/>
      <color indexed="8"/>
      <name val="Tahoma"/>
      <charset val="134"/>
    </font>
    <font>
      <b/>
      <sz val="16"/>
      <color indexed="8"/>
      <name val="宋体"/>
      <charset val="134"/>
    </font>
    <font>
      <sz val="11"/>
      <name val="宋体"/>
      <charset val="134"/>
    </font>
    <font>
      <b/>
      <sz val="9"/>
      <name val="宋体"/>
      <charset val="134"/>
    </font>
    <font>
      <sz val="9"/>
      <name val="宋体"/>
      <charset val="134"/>
    </font>
  </fonts>
  <fills count="20">
    <fill>
      <patternFill patternType="none"/>
    </fill>
    <fill>
      <patternFill patternType="gray125"/>
    </fill>
    <fill>
      <patternFill patternType="solid">
        <fgColor indexed="15"/>
        <bgColor indexed="64"/>
      </patternFill>
    </fill>
    <fill>
      <patternFill patternType="solid">
        <fgColor indexed="53"/>
        <bgColor indexed="13"/>
      </patternFill>
    </fill>
    <fill>
      <patternFill patternType="solid">
        <fgColor indexed="53"/>
        <bgColor indexed="64"/>
      </patternFill>
    </fill>
    <fill>
      <patternFill patternType="solid">
        <fgColor indexed="44"/>
        <bgColor indexed="64"/>
      </patternFill>
    </fill>
    <fill>
      <patternFill patternType="solid">
        <fgColor indexed="25"/>
        <bgColor indexed="64"/>
      </patternFill>
    </fill>
    <fill>
      <patternFill patternType="solid">
        <fgColor indexed="26"/>
        <bgColor indexed="64"/>
      </patternFill>
    </fill>
    <fill>
      <patternFill patternType="solid">
        <fgColor indexed="42"/>
        <bgColor indexed="64"/>
      </patternFill>
    </fill>
    <fill>
      <patternFill patternType="solid">
        <fgColor indexed="27"/>
        <bgColor indexed="64"/>
      </patternFill>
    </fill>
    <fill>
      <patternFill patternType="solid">
        <fgColor indexed="49"/>
        <bgColor indexed="64"/>
      </patternFill>
    </fill>
    <fill>
      <patternFill patternType="solid">
        <fgColor indexed="29"/>
        <bgColor indexed="64"/>
      </patternFill>
    </fill>
    <fill>
      <patternFill patternType="solid">
        <fgColor indexed="9"/>
        <bgColor indexed="64"/>
      </patternFill>
    </fill>
    <fill>
      <patternFill patternType="solid">
        <fgColor indexed="46"/>
        <bgColor indexed="64"/>
      </patternFill>
    </fill>
    <fill>
      <patternFill patternType="solid">
        <fgColor indexed="10"/>
        <bgColor indexed="64"/>
      </patternFill>
    </fill>
    <fill>
      <patternFill patternType="solid">
        <fgColor indexed="55"/>
        <bgColor indexed="64"/>
      </patternFill>
    </fill>
    <fill>
      <patternFill patternType="solid">
        <fgColor indexed="43"/>
        <bgColor indexed="64"/>
      </patternFill>
    </fill>
    <fill>
      <patternFill patternType="solid">
        <fgColor indexed="47"/>
        <bgColor indexed="64"/>
      </patternFill>
    </fill>
    <fill>
      <patternFill patternType="solid">
        <fgColor indexed="57"/>
        <bgColor indexed="64"/>
      </patternFill>
    </fill>
    <fill>
      <patternFill patternType="solid">
        <fgColor indexed="31"/>
        <bgColor indexed="64"/>
      </patternFill>
    </fill>
  </fills>
  <borders count="19">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top style="thin">
        <color auto="true"/>
      </top>
      <bottom/>
      <diagonal/>
    </border>
    <border>
      <left style="thin">
        <color auto="true"/>
      </left>
      <right/>
      <top/>
      <bottom/>
      <diagonal/>
    </border>
    <border>
      <left/>
      <right style="thin">
        <color auto="true"/>
      </right>
      <top/>
      <bottom/>
      <diagonal/>
    </border>
    <border>
      <left/>
      <right/>
      <top style="thin">
        <color auto="true"/>
      </top>
      <bottom style="thin">
        <color auto="true"/>
      </bottom>
      <diagonal/>
    </border>
    <border>
      <left style="thin">
        <color auto="true"/>
      </left>
      <right style="thin">
        <color auto="true"/>
      </right>
      <top/>
      <bottom/>
      <diagonal/>
    </border>
    <border>
      <left/>
      <right/>
      <top/>
      <bottom style="double">
        <color indexed="52"/>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bottom style="medium">
        <color indexed="44"/>
      </bottom>
      <diagonal/>
    </border>
  </borders>
  <cellStyleXfs count="52">
    <xf numFmtId="0" fontId="0" fillId="0" borderId="0">
      <alignment vertical="center"/>
    </xf>
    <xf numFmtId="0" fontId="19" fillId="0" borderId="0">
      <alignment vertical="center"/>
    </xf>
    <xf numFmtId="0" fontId="31" fillId="0" borderId="0">
      <alignment vertical="center"/>
    </xf>
    <xf numFmtId="0" fontId="17" fillId="17" borderId="0" applyNumberFormat="false" applyBorder="false" applyAlignment="false" applyProtection="false">
      <alignment vertical="center"/>
    </xf>
    <xf numFmtId="0" fontId="18" fillId="13" borderId="0" applyNumberFormat="false" applyBorder="false" applyAlignment="false" applyProtection="false">
      <alignment vertical="center"/>
    </xf>
    <xf numFmtId="0" fontId="17" fillId="6" borderId="0" applyNumberFormat="false" applyBorder="false" applyAlignment="false" applyProtection="false">
      <alignment vertical="center"/>
    </xf>
    <xf numFmtId="0" fontId="29" fillId="17" borderId="14" applyNumberFormat="false" applyAlignment="false" applyProtection="false">
      <alignment vertical="center"/>
    </xf>
    <xf numFmtId="0" fontId="18" fillId="8" borderId="0" applyNumberFormat="false" applyBorder="false" applyAlignment="false" applyProtection="false">
      <alignment vertical="center"/>
    </xf>
    <xf numFmtId="0" fontId="18" fillId="8" borderId="0" applyNumberFormat="false" applyBorder="false" applyAlignment="false" applyProtection="false">
      <alignment vertical="center"/>
    </xf>
    <xf numFmtId="44" fontId="19" fillId="0" borderId="0" applyFont="false" applyAlignment="false" applyProtection="false">
      <alignment vertical="center"/>
    </xf>
    <xf numFmtId="0" fontId="17" fillId="18" borderId="0" applyNumberFormat="false" applyBorder="false" applyAlignment="false" applyProtection="false">
      <alignment vertical="center"/>
    </xf>
    <xf numFmtId="9" fontId="19" fillId="0" borderId="0" applyFont="false" applyAlignment="false" applyProtection="false">
      <alignment vertical="center"/>
    </xf>
    <xf numFmtId="0" fontId="17" fillId="11" borderId="0" applyNumberFormat="false" applyBorder="false" applyAlignment="false" applyProtection="false">
      <alignment vertical="center"/>
    </xf>
    <xf numFmtId="0" fontId="17" fillId="5" borderId="0" applyNumberFormat="false" applyBorder="false" applyAlignment="false" applyProtection="false">
      <alignment vertical="center"/>
    </xf>
    <xf numFmtId="0" fontId="17" fillId="14" borderId="0" applyNumberFormat="false" applyBorder="false" applyAlignment="false" applyProtection="false">
      <alignment vertical="center"/>
    </xf>
    <xf numFmtId="0" fontId="17" fillId="5" borderId="0" applyNumberFormat="false" applyBorder="false" applyAlignment="false" applyProtection="false">
      <alignment vertical="center"/>
    </xf>
    <xf numFmtId="0" fontId="17" fillId="13" borderId="0" applyNumberFormat="false" applyBorder="false" applyAlignment="false" applyProtection="false">
      <alignment vertical="center"/>
    </xf>
    <xf numFmtId="0" fontId="22" fillId="12" borderId="14" applyNumberFormat="false" applyAlignment="false" applyProtection="false">
      <alignment vertical="center"/>
    </xf>
    <xf numFmtId="0" fontId="17" fillId="10" borderId="0" applyNumberFormat="false" applyBorder="false" applyAlignment="false" applyProtection="false">
      <alignment vertical="center"/>
    </xf>
    <xf numFmtId="0" fontId="28" fillId="16" borderId="0" applyNumberFormat="false" applyBorder="false" applyAlignment="false" applyProtection="false">
      <alignment vertical="center"/>
    </xf>
    <xf numFmtId="0" fontId="18" fillId="9"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35" fillId="0" borderId="17" applyNumberFormat="false" applyAlignment="false" applyProtection="false">
      <alignment vertical="center"/>
    </xf>
    <xf numFmtId="0" fontId="28" fillId="11" borderId="0" applyNumberFormat="false" applyBorder="false" applyAlignment="false" applyProtection="false">
      <alignment vertical="center"/>
    </xf>
    <xf numFmtId="0" fontId="26" fillId="15" borderId="16" applyNumberFormat="false" applyAlignment="false" applyProtection="false">
      <alignment vertical="center"/>
    </xf>
    <xf numFmtId="0" fontId="25" fillId="12" borderId="15" applyNumberFormat="false" applyAlignment="false" applyProtection="false">
      <alignment vertical="center"/>
    </xf>
    <xf numFmtId="0" fontId="20" fillId="0" borderId="12" applyNumberFormat="false" applyAlignment="false" applyProtection="false">
      <alignment vertical="center"/>
    </xf>
    <xf numFmtId="0" fontId="32" fillId="0" borderId="0" applyNumberFormat="false" applyBorder="false" applyAlignment="false" applyProtection="false">
      <alignment vertical="center"/>
    </xf>
    <xf numFmtId="0" fontId="18" fillId="11" borderId="0" applyNumberFormat="false" applyBorder="false" applyAlignment="false" applyProtection="false">
      <alignment vertical="center"/>
    </xf>
    <xf numFmtId="0" fontId="24" fillId="0" borderId="0" applyNumberFormat="false" applyBorder="false" applyAlignment="false" applyProtection="false">
      <alignment vertical="center"/>
    </xf>
    <xf numFmtId="42" fontId="19" fillId="0" borderId="0" applyFont="false" applyAlignment="false" applyProtection="false">
      <alignment vertical="center"/>
    </xf>
    <xf numFmtId="0" fontId="18" fillId="13" borderId="0" applyNumberFormat="false" applyBorder="false" applyAlignment="false" applyProtection="false">
      <alignment vertical="center"/>
    </xf>
    <xf numFmtId="43" fontId="19" fillId="0" borderId="0" applyFont="false" applyAlignment="false" applyProtection="false">
      <alignment vertical="center"/>
    </xf>
    <xf numFmtId="0" fontId="23" fillId="0" borderId="0" applyNumberFormat="false" applyBorder="false" applyAlignment="false" applyProtection="false">
      <alignment vertical="center"/>
    </xf>
    <xf numFmtId="0" fontId="34" fillId="0" borderId="0" applyNumberFormat="false" applyBorder="false" applyAlignment="false" applyProtection="false">
      <alignment vertical="center"/>
    </xf>
    <xf numFmtId="0" fontId="18" fillId="11" borderId="0" applyNumberFormat="false" applyBorder="false" applyAlignment="false" applyProtection="false">
      <alignment vertical="center"/>
    </xf>
    <xf numFmtId="0" fontId="21" fillId="0" borderId="0" applyNumberFormat="false" applyBorder="false" applyAlignment="false" applyProtection="false">
      <alignment vertical="center"/>
    </xf>
    <xf numFmtId="0" fontId="17" fillId="8" borderId="0" applyNumberFormat="false" applyBorder="false" applyAlignment="false" applyProtection="false">
      <alignment vertical="center"/>
    </xf>
    <xf numFmtId="0" fontId="0" fillId="7" borderId="13" applyNumberFormat="false" applyFont="false" applyAlignment="false" applyProtection="false">
      <alignment vertical="center"/>
    </xf>
    <xf numFmtId="0" fontId="18" fillId="17" borderId="0" applyNumberFormat="false" applyBorder="false" applyAlignment="false" applyProtection="false">
      <alignment vertical="center"/>
    </xf>
    <xf numFmtId="0" fontId="17" fillId="10" borderId="0" applyNumberFormat="false" applyBorder="false" applyAlignment="false" applyProtection="false">
      <alignment vertical="center"/>
    </xf>
    <xf numFmtId="0" fontId="19" fillId="0" borderId="0">
      <alignment vertical="center"/>
    </xf>
    <xf numFmtId="0" fontId="18" fillId="17" borderId="0" applyNumberFormat="false" applyBorder="false" applyAlignment="false" applyProtection="false">
      <alignment vertical="center"/>
    </xf>
    <xf numFmtId="0" fontId="33" fillId="0" borderId="0" applyNumberFormat="false" applyBorder="false" applyAlignment="false" applyProtection="false">
      <alignment vertical="center"/>
    </xf>
    <xf numFmtId="41" fontId="19" fillId="0" borderId="0" applyFont="false" applyAlignment="false" applyProtection="false">
      <alignment vertical="center"/>
    </xf>
    <xf numFmtId="0" fontId="27" fillId="0" borderId="12" applyNumberFormat="false" applyAlignment="false" applyProtection="false">
      <alignment vertical="center"/>
    </xf>
    <xf numFmtId="0" fontId="18" fillId="5" borderId="0" applyNumberFormat="false" applyBorder="false" applyAlignment="false" applyProtection="false">
      <alignment vertical="center"/>
    </xf>
    <xf numFmtId="0" fontId="24" fillId="0" borderId="18" applyNumberFormat="false" applyAlignment="false" applyProtection="false">
      <alignment vertical="center"/>
    </xf>
    <xf numFmtId="0" fontId="17" fillId="4"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6" fillId="0" borderId="11" applyNumberFormat="false" applyAlignment="false" applyProtection="false">
      <alignment vertical="center"/>
    </xf>
  </cellStyleXfs>
  <cellXfs count="96">
    <xf numFmtId="0" fontId="0" fillId="0" borderId="0" xfId="0" applyFill="true">
      <alignment vertical="center"/>
    </xf>
    <xf numFmtId="0" fontId="1" fillId="0" borderId="0" xfId="0" applyFont="true" applyFill="true" applyAlignment="true">
      <alignment horizontal="center" vertical="center" wrapText="true"/>
    </xf>
    <xf numFmtId="0" fontId="2" fillId="0" borderId="0" xfId="0" applyFont="true" applyFill="true" applyAlignment="true">
      <alignment horizontal="center" vertical="center" wrapText="true"/>
    </xf>
    <xf numFmtId="0" fontId="3" fillId="0" borderId="0" xfId="0" applyFont="true" applyFill="true" applyAlignment="true">
      <alignment horizontal="center" vertical="center" wrapText="true"/>
    </xf>
    <xf numFmtId="0" fontId="2"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178" fontId="4" fillId="0" borderId="1" xfId="0" applyNumberFormat="true"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7" fillId="0" borderId="1" xfId="0" applyFont="true" applyFill="true" applyBorder="true" applyAlignment="true">
      <alignment horizontal="left" vertical="center" wrapText="true"/>
    </xf>
    <xf numFmtId="0" fontId="7" fillId="0" borderId="1" xfId="0" applyFont="true" applyFill="true" applyBorder="true" applyAlignment="true">
      <alignment horizontal="center" vertical="center" wrapText="true"/>
    </xf>
    <xf numFmtId="0" fontId="7" fillId="0" borderId="1" xfId="0" applyFont="true" applyFill="true" applyBorder="true" applyAlignment="true">
      <alignment vertical="center" wrapText="true"/>
    </xf>
    <xf numFmtId="0" fontId="3" fillId="0" borderId="1" xfId="0" applyFont="true" applyFill="true" applyBorder="true" applyAlignment="true">
      <alignment horizontal="center" vertical="center" wrapText="true"/>
    </xf>
    <xf numFmtId="0" fontId="4" fillId="2" borderId="1" xfId="0" applyFont="true" applyFill="true" applyBorder="true" applyAlignment="true">
      <alignment horizontal="center" vertical="center" wrapText="true"/>
    </xf>
    <xf numFmtId="0" fontId="7" fillId="0" borderId="2" xfId="0" applyFont="true" applyFill="true" applyBorder="true" applyAlignment="true">
      <alignment horizontal="center" vertical="center" wrapText="true"/>
    </xf>
    <xf numFmtId="0" fontId="7" fillId="0" borderId="3" xfId="0" applyFont="true" applyFill="true" applyBorder="true" applyAlignment="true">
      <alignment horizontal="center" vertical="center" wrapText="true"/>
    </xf>
    <xf numFmtId="0" fontId="0" fillId="0" borderId="1" xfId="0" applyFill="true" applyBorder="true" applyAlignment="true">
      <alignment horizontal="center" vertical="center"/>
    </xf>
    <xf numFmtId="0" fontId="8" fillId="0" borderId="1" xfId="0" applyFont="true" applyFill="true" applyBorder="true" applyAlignment="true">
      <alignment horizontal="center" vertical="center" wrapText="true"/>
    </xf>
    <xf numFmtId="43" fontId="0" fillId="0" borderId="0" xfId="33" applyFont="true" applyFill="true">
      <alignment vertical="center"/>
    </xf>
    <xf numFmtId="177" fontId="0" fillId="0" borderId="0" xfId="33" applyNumberFormat="true" applyFont="true" applyFill="true">
      <alignment vertical="center"/>
    </xf>
    <xf numFmtId="0" fontId="9" fillId="0" borderId="0" xfId="0" applyFont="true" applyFill="true">
      <alignment vertical="center"/>
    </xf>
    <xf numFmtId="178" fontId="10" fillId="0" borderId="0" xfId="33" applyNumberFormat="true" applyFont="true" applyFill="true" applyAlignment="true">
      <alignment horizontal="right" vertical="center"/>
    </xf>
    <xf numFmtId="0" fontId="11" fillId="0" borderId="0" xfId="0" applyFont="true" applyFill="true" applyAlignment="true">
      <alignment vertical="center" wrapText="true"/>
    </xf>
    <xf numFmtId="0" fontId="11" fillId="0" borderId="0" xfId="0" applyFont="true" applyFill="true" applyAlignment="true">
      <alignment horizontal="center" vertical="center" wrapText="true"/>
    </xf>
    <xf numFmtId="178" fontId="11" fillId="0" borderId="0" xfId="33" applyNumberFormat="true" applyFont="true" applyFill="true" applyAlignment="true">
      <alignment horizontal="right" vertical="center" wrapText="true"/>
    </xf>
    <xf numFmtId="0" fontId="12" fillId="0" borderId="0" xfId="0" applyFont="true" applyFill="true" applyAlignment="true">
      <alignment horizontal="center" vertical="center" wrapText="true"/>
    </xf>
    <xf numFmtId="0" fontId="12" fillId="0" borderId="4" xfId="0" applyFont="true" applyFill="true" applyBorder="true" applyAlignment="true">
      <alignment horizontal="center" vertical="center" wrapText="true"/>
    </xf>
    <xf numFmtId="178" fontId="12" fillId="0" borderId="1" xfId="33" applyNumberFormat="true" applyFont="true" applyFill="true" applyBorder="true" applyAlignment="true">
      <alignment horizontal="right" vertical="center" wrapText="true"/>
    </xf>
    <xf numFmtId="178" fontId="12" fillId="0" borderId="5" xfId="33" applyNumberFormat="true" applyFont="true" applyFill="true" applyBorder="true" applyAlignment="true">
      <alignment horizontal="center" vertical="center" wrapText="true"/>
    </xf>
    <xf numFmtId="0" fontId="12" fillId="0" borderId="5" xfId="0" applyFont="true" applyFill="true" applyBorder="true" applyAlignment="true">
      <alignment horizontal="center" vertical="center" wrapText="true"/>
    </xf>
    <xf numFmtId="177" fontId="11" fillId="0" borderId="1" xfId="33" applyNumberFormat="true" applyFont="true" applyFill="true" applyBorder="true" applyAlignment="true">
      <alignment horizontal="center" vertical="center" wrapText="true"/>
    </xf>
    <xf numFmtId="176" fontId="11" fillId="0" borderId="1" xfId="0" applyNumberFormat="true" applyFont="true" applyFill="true" applyBorder="true" applyAlignment="true">
      <alignment horizontal="right" vertical="center" wrapText="true"/>
    </xf>
    <xf numFmtId="0" fontId="11" fillId="0" borderId="5" xfId="0" applyFont="true" applyFill="true" applyBorder="true" applyAlignment="true">
      <alignment horizontal="center" vertical="center" wrapText="true"/>
    </xf>
    <xf numFmtId="43" fontId="11" fillId="0" borderId="1" xfId="33" applyFont="true" applyFill="true" applyBorder="true" applyAlignment="true">
      <alignment horizontal="center" vertical="center" wrapText="true"/>
    </xf>
    <xf numFmtId="0" fontId="11" fillId="0" borderId="4" xfId="0" applyFont="true" applyFill="true" applyBorder="true" applyAlignment="true">
      <alignment horizontal="center" vertical="center" wrapText="true"/>
    </xf>
    <xf numFmtId="43" fontId="11" fillId="0" borderId="1" xfId="33" applyNumberFormat="true" applyFont="true" applyFill="true" applyBorder="true" applyAlignment="true">
      <alignment horizontal="center" vertical="center" wrapText="true"/>
    </xf>
    <xf numFmtId="177" fontId="11" fillId="0" borderId="5" xfId="33" applyNumberFormat="true" applyFont="true" applyFill="true" applyBorder="true" applyAlignment="true">
      <alignment horizontal="center" vertical="center" wrapText="true"/>
    </xf>
    <xf numFmtId="178" fontId="11" fillId="0" borderId="1" xfId="0" applyNumberFormat="true" applyFont="true" applyFill="true" applyBorder="true" applyAlignment="true">
      <alignment horizontal="center" vertical="center" wrapText="true"/>
    </xf>
    <xf numFmtId="41" fontId="11" fillId="0" borderId="1" xfId="33" applyNumberFormat="true" applyFont="true" applyFill="true" applyBorder="true" applyAlignment="true">
      <alignment horizontal="right" vertical="center" wrapText="true"/>
    </xf>
    <xf numFmtId="178" fontId="12" fillId="0" borderId="1" xfId="0" applyNumberFormat="true" applyFont="true" applyFill="true" applyBorder="true" applyAlignment="true">
      <alignment vertical="center" wrapText="true"/>
    </xf>
    <xf numFmtId="43" fontId="11" fillId="0" borderId="1" xfId="33" applyNumberFormat="true" applyFont="true" applyFill="true" applyBorder="true" applyAlignment="true">
      <alignment horizontal="right" vertical="center" wrapText="true"/>
    </xf>
    <xf numFmtId="178" fontId="11" fillId="0" borderId="0" xfId="0" applyNumberFormat="true" applyFont="true" applyFill="true" applyBorder="true" applyAlignment="true">
      <alignment vertical="center"/>
    </xf>
    <xf numFmtId="177" fontId="11" fillId="0" borderId="1" xfId="33" applyNumberFormat="true" applyFont="true" applyFill="true" applyBorder="true" applyAlignment="true">
      <alignment horizontal="right" vertical="center" wrapText="true"/>
    </xf>
    <xf numFmtId="178" fontId="12" fillId="0" borderId="1" xfId="0" applyNumberFormat="true" applyFont="true" applyFill="true" applyBorder="true" applyAlignment="true">
      <alignment horizontal="center" vertical="center" wrapText="true"/>
    </xf>
    <xf numFmtId="43" fontId="11" fillId="0" borderId="1" xfId="33" applyFont="true" applyFill="true" applyBorder="true" applyAlignment="true">
      <alignment horizontal="right" vertical="center" wrapText="true"/>
    </xf>
    <xf numFmtId="178" fontId="12" fillId="0" borderId="1" xfId="0" applyNumberFormat="true" applyFont="true" applyFill="true" applyBorder="true" applyAlignment="true">
      <alignment horizontal="left" vertical="center" wrapText="true"/>
    </xf>
    <xf numFmtId="0" fontId="11" fillId="0" borderId="6" xfId="0" applyFont="true" applyFill="true" applyBorder="true" applyAlignment="true">
      <alignment horizontal="center" vertical="center" wrapText="true"/>
    </xf>
    <xf numFmtId="0" fontId="12" fillId="0" borderId="7" xfId="0" applyFont="true" applyFill="true" applyBorder="true" applyAlignment="true">
      <alignment horizontal="center" vertical="center" wrapText="true"/>
    </xf>
    <xf numFmtId="178" fontId="11" fillId="0" borderId="0" xfId="0" applyNumberFormat="true" applyFont="true" applyFill="true" applyAlignment="true">
      <alignment horizontal="right" vertical="center" wrapText="true"/>
    </xf>
    <xf numFmtId="0" fontId="11" fillId="0" borderId="8" xfId="0" applyFont="true" applyFill="true" applyBorder="true" applyAlignment="true">
      <alignment horizontal="center" vertical="center" wrapText="true"/>
    </xf>
    <xf numFmtId="0" fontId="12" fillId="0" borderId="1" xfId="0" applyFont="true" applyFill="true" applyBorder="true" applyAlignment="true">
      <alignment horizontal="center" vertical="center" wrapText="true"/>
    </xf>
    <xf numFmtId="178" fontId="12" fillId="0" borderId="1" xfId="33" applyNumberFormat="true" applyFont="true" applyFill="true" applyBorder="true" applyAlignment="true">
      <alignment horizontal="center" vertical="center" wrapText="true"/>
    </xf>
    <xf numFmtId="0" fontId="11" fillId="0" borderId="1" xfId="0" applyFont="true" applyFill="true" applyBorder="true" applyAlignment="true">
      <alignment horizontal="center" vertical="center" wrapText="true"/>
    </xf>
    <xf numFmtId="178" fontId="11" fillId="0" borderId="1" xfId="0" applyNumberFormat="true" applyFont="true" applyFill="true" applyBorder="true" applyAlignment="true">
      <alignment horizontal="right" vertical="center" wrapText="true"/>
    </xf>
    <xf numFmtId="0" fontId="11" fillId="0" borderId="1" xfId="0" applyNumberFormat="true" applyFont="true" applyFill="true" applyBorder="true" applyAlignment="true">
      <alignment horizontal="right" vertical="center" wrapText="true"/>
    </xf>
    <xf numFmtId="0" fontId="11" fillId="0" borderId="2" xfId="0" applyFont="true" applyFill="true" applyBorder="true" applyAlignment="true">
      <alignment horizontal="center" vertical="center" wrapText="true"/>
    </xf>
    <xf numFmtId="0" fontId="11" fillId="0" borderId="3" xfId="0" applyFont="true" applyFill="true" applyBorder="true" applyAlignment="true">
      <alignment horizontal="center" vertical="center" wrapText="true"/>
    </xf>
    <xf numFmtId="41" fontId="11" fillId="0" borderId="1" xfId="33" applyNumberFormat="true" applyFont="true" applyFill="true" applyBorder="true" applyAlignment="true">
      <alignment horizontal="center" vertical="center" wrapText="true"/>
    </xf>
    <xf numFmtId="0" fontId="12" fillId="0" borderId="2" xfId="0" applyFont="true" applyFill="true" applyBorder="true" applyAlignment="true">
      <alignment horizontal="center" vertical="center" wrapText="true"/>
    </xf>
    <xf numFmtId="0" fontId="12" fillId="0" borderId="1" xfId="0" applyNumberFormat="true" applyFont="true" applyFill="true" applyBorder="true" applyAlignment="true">
      <alignment vertical="center" wrapText="true"/>
    </xf>
    <xf numFmtId="0" fontId="12" fillId="0" borderId="1" xfId="0" applyNumberFormat="true" applyFont="true" applyFill="true" applyBorder="true" applyAlignment="true">
      <alignment horizontal="center" vertical="center" wrapText="true"/>
    </xf>
    <xf numFmtId="0" fontId="11" fillId="0" borderId="1" xfId="0" applyNumberFormat="true" applyFont="true" applyFill="true" applyBorder="true" applyAlignment="true">
      <alignment horizontal="center" vertical="center" wrapText="true"/>
    </xf>
    <xf numFmtId="0" fontId="11" fillId="0" borderId="1" xfId="33" applyNumberFormat="true" applyFont="true" applyFill="true" applyBorder="true" applyAlignment="true">
      <alignment vertical="center" wrapText="true"/>
    </xf>
    <xf numFmtId="178" fontId="11" fillId="0" borderId="9" xfId="0" applyNumberFormat="true" applyFont="true" applyFill="true" applyBorder="true" applyAlignment="true">
      <alignment horizontal="right" vertical="center" wrapText="true"/>
    </xf>
    <xf numFmtId="178" fontId="12" fillId="0" borderId="1" xfId="0" applyNumberFormat="true" applyFont="true" applyFill="true" applyBorder="true" applyAlignment="true">
      <alignment horizontal="center" vertical="center" wrapText="true" shrinkToFit="true"/>
    </xf>
    <xf numFmtId="178" fontId="12" fillId="0" borderId="2" xfId="0" applyNumberFormat="true" applyFont="true" applyFill="true" applyBorder="true" applyAlignment="true">
      <alignment horizontal="center" vertical="center" wrapText="true"/>
    </xf>
    <xf numFmtId="178" fontId="11" fillId="0" borderId="3" xfId="0" applyNumberFormat="true" applyFont="true" applyFill="true" applyBorder="true" applyAlignment="true">
      <alignment horizontal="center" vertical="center" wrapText="true"/>
    </xf>
    <xf numFmtId="0" fontId="9" fillId="0" borderId="0" xfId="0" applyFont="true" applyFill="true" applyAlignment="true">
      <alignment horizontal="center" vertical="center"/>
    </xf>
    <xf numFmtId="0" fontId="10" fillId="0" borderId="1" xfId="0" applyFont="true" applyFill="true" applyBorder="true" applyAlignment="true">
      <alignment horizontal="center" vertical="center" wrapText="true"/>
    </xf>
    <xf numFmtId="0" fontId="10" fillId="0" borderId="0" xfId="0" applyFont="true" applyFill="true" applyAlignment="true">
      <alignment horizontal="center" vertical="center" wrapText="true"/>
    </xf>
    <xf numFmtId="178" fontId="10" fillId="0" borderId="1" xfId="0" applyNumberFormat="true" applyFont="true" applyFill="true" applyBorder="true" applyAlignment="true">
      <alignment horizontal="center" vertical="center" wrapText="true"/>
    </xf>
    <xf numFmtId="178" fontId="10" fillId="0" borderId="0" xfId="0" applyNumberFormat="true" applyFont="true" applyFill="true" applyAlignment="true">
      <alignment horizontal="center" vertical="center" wrapText="true"/>
    </xf>
    <xf numFmtId="4" fontId="13" fillId="0" borderId="0" xfId="0" applyNumberFormat="true" applyFont="true" applyFill="true" applyAlignment="true">
      <alignment horizontal="center" vertical="center"/>
    </xf>
    <xf numFmtId="4" fontId="11" fillId="0" borderId="0" xfId="0" applyNumberFormat="true" applyFont="true" applyFill="true" applyAlignment="true">
      <alignment horizontal="center" vertical="center"/>
    </xf>
    <xf numFmtId="0" fontId="14" fillId="0" borderId="1" xfId="0" applyFont="true" applyFill="true" applyBorder="true" applyAlignment="true">
      <alignment horizontal="center" vertical="center" wrapText="true"/>
    </xf>
    <xf numFmtId="178" fontId="10" fillId="0" borderId="4" xfId="0" applyNumberFormat="true" applyFont="true" applyFill="true" applyBorder="true" applyAlignment="true">
      <alignment horizontal="center" vertical="center" wrapText="true"/>
    </xf>
    <xf numFmtId="0" fontId="10" fillId="0" borderId="4" xfId="0" applyFont="true" applyFill="true" applyBorder="true" applyAlignment="true">
      <alignment horizontal="center" vertical="center" wrapText="true"/>
    </xf>
    <xf numFmtId="0" fontId="9" fillId="0" borderId="0" xfId="0" applyFont="true" applyFill="true" applyAlignment="true">
      <alignment horizontal="center" vertical="center" wrapText="true"/>
    </xf>
    <xf numFmtId="0" fontId="11" fillId="0" borderId="0" xfId="0" applyFont="true" applyFill="true" applyAlignment="true">
      <alignment horizontal="center" vertical="center"/>
    </xf>
    <xf numFmtId="43" fontId="10" fillId="0" borderId="1" xfId="33" applyFont="true" applyFill="true" applyBorder="true" applyAlignment="true">
      <alignment horizontal="center" vertical="center" wrapText="true"/>
    </xf>
    <xf numFmtId="43" fontId="9" fillId="0" borderId="0" xfId="33" applyFont="true" applyFill="true">
      <alignment vertical="center"/>
    </xf>
    <xf numFmtId="43" fontId="15" fillId="0" borderId="1" xfId="33" applyFont="true" applyFill="true" applyBorder="true" applyAlignment="true">
      <alignment horizontal="center" vertical="center" wrapText="true"/>
    </xf>
    <xf numFmtId="43" fontId="10" fillId="0" borderId="1" xfId="33" applyFont="true" applyFill="true" applyBorder="true" applyAlignment="true">
      <alignment horizontal="center" vertical="center"/>
    </xf>
    <xf numFmtId="0" fontId="13" fillId="0" borderId="0" xfId="0" applyFont="true" applyFill="true">
      <alignment vertical="center"/>
    </xf>
    <xf numFmtId="0" fontId="13" fillId="0" borderId="0" xfId="0" applyFont="true" applyFill="true" applyAlignment="true">
      <alignment horizontal="justify" vertical="center"/>
    </xf>
    <xf numFmtId="0" fontId="4" fillId="0" borderId="2" xfId="0" applyFont="true" applyFill="true" applyBorder="true" applyAlignment="true">
      <alignment horizontal="center" vertical="center" wrapText="true"/>
    </xf>
    <xf numFmtId="178" fontId="4" fillId="0" borderId="4" xfId="0" applyNumberFormat="true" applyFont="true" applyFill="true" applyBorder="true" applyAlignment="true">
      <alignment horizontal="center" vertical="center" wrapText="true"/>
    </xf>
    <xf numFmtId="0" fontId="4" fillId="0" borderId="4" xfId="0" applyFont="true" applyFill="true" applyBorder="true" applyAlignment="true">
      <alignment horizontal="center" vertical="center" wrapText="true"/>
    </xf>
    <xf numFmtId="0" fontId="2" fillId="0" borderId="1" xfId="0" applyFont="true" applyFill="true" applyBorder="true" applyAlignment="true">
      <alignment vertical="center" wrapText="true"/>
    </xf>
    <xf numFmtId="178" fontId="4" fillId="0" borderId="3" xfId="0" applyNumberFormat="true" applyFont="true" applyFill="true" applyBorder="true" applyAlignment="true">
      <alignment horizontal="center" vertical="center" wrapText="true"/>
    </xf>
    <xf numFmtId="0" fontId="7" fillId="0" borderId="10" xfId="0" applyFont="true" applyFill="true" applyBorder="true" applyAlignment="true">
      <alignment horizontal="center" vertical="center" wrapText="true"/>
    </xf>
    <xf numFmtId="0" fontId="4" fillId="0" borderId="3" xfId="0" applyFont="true" applyFill="true" applyBorder="true" applyAlignment="true">
      <alignment horizontal="center" vertical="center" wrapText="true"/>
    </xf>
    <xf numFmtId="0" fontId="4" fillId="0" borderId="0" xfId="0" applyFont="true" applyFill="true" applyAlignment="true">
      <alignment horizontal="center" vertical="center" wrapText="true"/>
    </xf>
    <xf numFmtId="0" fontId="4" fillId="3" borderId="1" xfId="0" applyFont="true" applyFill="true" applyBorder="true" applyAlignment="true">
      <alignment horizontal="center" vertical="center" wrapText="true"/>
    </xf>
    <xf numFmtId="0" fontId="2" fillId="4" borderId="1" xfId="0" applyFont="true" applyFill="true" applyBorder="true" applyAlignment="true">
      <alignment horizontal="center" vertical="center" wrapText="true"/>
    </xf>
    <xf numFmtId="0" fontId="4" fillId="4" borderId="1" xfId="0" applyFont="true" applyFill="true" applyBorder="true" applyAlignment="true">
      <alignment horizontal="center" vertical="center" wrapText="true"/>
    </xf>
  </cellXfs>
  <cellStyles count="52">
    <cellStyle name="常规" xfId="0" builtinId="0"/>
    <cellStyle name="常规 2" xfId="1"/>
    <cellStyle name="样式 1" xfId="2"/>
    <cellStyle name="60% - 强调文字颜色 6" xfId="3" builtinId="52"/>
    <cellStyle name="20% - 强调文字颜色 4" xfId="4" builtinId="42"/>
    <cellStyle name="强调文字颜色 4" xfId="5" builtinId="41"/>
    <cellStyle name="输入" xfId="6" builtinId="20"/>
    <cellStyle name="40% - 强调文字颜色 3" xfId="7" builtinId="39"/>
    <cellStyle name="20% - 强调文字颜色 3" xfId="8" builtinId="38"/>
    <cellStyle name="货币" xfId="9" builtinId="4"/>
    <cellStyle name="强调文字颜色 3" xfId="10" builtinId="37"/>
    <cellStyle name="百分比" xfId="11" builtinId="5"/>
    <cellStyle name="60% - 强调文字颜色 2" xfId="12" builtinId="36"/>
    <cellStyle name="60% - 强调文字颜色 5" xfId="13" builtinId="48"/>
    <cellStyle name="强调文字颜色 2" xfId="14" builtinId="33"/>
    <cellStyle name="60% - 强调文字颜色 1" xfId="15" builtinId="32"/>
    <cellStyle name="60% - 强调文字颜色 4" xfId="16" builtinId="44"/>
    <cellStyle name="计算" xfId="17" builtinId="22"/>
    <cellStyle name="强调文字颜色 1" xfId="18" builtinId="29"/>
    <cellStyle name="适中" xfId="19" builtinId="28"/>
    <cellStyle name="20% - 强调文字颜色 5" xfId="20" builtinId="46"/>
    <cellStyle name="好" xfId="21" builtinId="26"/>
    <cellStyle name="20% - 强调文字颜色 1" xfId="22" builtinId="30"/>
    <cellStyle name="汇总" xfId="23" builtinId="25"/>
    <cellStyle name="差" xfId="24" builtinId="27"/>
    <cellStyle name="检查单元格" xfId="25" builtinId="23"/>
    <cellStyle name="输出" xfId="26" builtinId="21"/>
    <cellStyle name="标题 1" xfId="27" builtinId="16"/>
    <cellStyle name="解释性文本" xfId="28" builtinId="53"/>
    <cellStyle name="20% - 强调文字颜色 2" xfId="29" builtinId="34"/>
    <cellStyle name="标题 4" xfId="30" builtinId="19"/>
    <cellStyle name="货币[0]" xfId="31" builtinId="7"/>
    <cellStyle name="40% - 强调文字颜色 4" xfId="32" builtinId="43"/>
    <cellStyle name="千位分隔" xfId="33" builtinId="3"/>
    <cellStyle name="已访问的超链接" xfId="34" builtinId="9"/>
    <cellStyle name="标题" xfId="35" builtinId="15"/>
    <cellStyle name="40% - 强调文字颜色 2" xfId="36" builtinId="35"/>
    <cellStyle name="警告文本" xfId="37" builtinId="11"/>
    <cellStyle name="60% - 强调文字颜色 3" xfId="38" builtinId="40"/>
    <cellStyle name="注释" xfId="39" builtinId="10"/>
    <cellStyle name="20% - 强调文字颜色 6" xfId="40" builtinId="50"/>
    <cellStyle name="强调文字颜色 5" xfId="41" builtinId="45"/>
    <cellStyle name="常规 73" xfId="42"/>
    <cellStyle name="40% - 强调文字颜色 6" xfId="43" builtinId="51"/>
    <cellStyle name="超链接" xfId="44" builtinId="8"/>
    <cellStyle name="千位分隔[0]" xfId="45" builtinId="6"/>
    <cellStyle name="标题 2" xfId="46" builtinId="17"/>
    <cellStyle name="40% - 强调文字颜色 5" xfId="47" builtinId="47"/>
    <cellStyle name="标题 3" xfId="48" builtinId="18"/>
    <cellStyle name="强调文字颜色 6" xfId="49" builtinId="49"/>
    <cellStyle name="40% - 强调文字颜色 1" xfId="50" builtinId="31"/>
    <cellStyle name="链接单元格" xfId="51" builtinId="24"/>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1&#24180;3&#23395;&#24230;&#36164;&#26412;&#24066;&#22330;&#32508;&#21512;&#32479;&#35745;&#20449;&#24687;&#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18年二季度  (2)"/>
      <sheetName val="2018年四 季度（00）"/>
      <sheetName val="2019年1季度"/>
      <sheetName val="2019年3季度 "/>
      <sheetName val="2021年3季度"/>
      <sheetName val="2018年二季度  (3)"/>
    </sheetNames>
    <sheetDataSet>
      <sheetData sheetId="0"/>
      <sheetData sheetId="1"/>
      <sheetData sheetId="2"/>
      <sheetData sheetId="3"/>
      <sheetData sheetId="4">
        <row r="5">
          <cell r="B5">
            <v>62</v>
          </cell>
        </row>
        <row r="6">
          <cell r="B6">
            <v>62</v>
          </cell>
        </row>
        <row r="7">
          <cell r="B7">
            <v>14817.68</v>
          </cell>
        </row>
        <row r="8">
          <cell r="B8">
            <v>12732.47</v>
          </cell>
        </row>
        <row r="9">
          <cell r="B9">
            <v>895.9</v>
          </cell>
        </row>
        <row r="10">
          <cell r="B10">
            <v>711.27</v>
          </cell>
        </row>
        <row r="11">
          <cell r="B11">
            <v>15258.46</v>
          </cell>
        </row>
        <row r="12">
          <cell r="B12">
            <v>10081.68</v>
          </cell>
        </row>
        <row r="13">
          <cell r="B13">
            <v>11</v>
          </cell>
        </row>
        <row r="36">
          <cell r="C36">
            <v>5186.3565</v>
          </cell>
        </row>
        <row r="37">
          <cell r="C37">
            <v>559.8937</v>
          </cell>
        </row>
        <row r="38">
          <cell r="C38">
            <v>2637.0866</v>
          </cell>
        </row>
        <row r="39">
          <cell r="C39">
            <v>4</v>
          </cell>
        </row>
        <row r="40">
          <cell r="C40">
            <v>15.6666</v>
          </cell>
        </row>
        <row r="41">
          <cell r="C41">
            <v>9</v>
          </cell>
        </row>
        <row r="42">
          <cell r="C42">
            <v>169.84</v>
          </cell>
        </row>
        <row r="43">
          <cell r="C43">
            <v>121.8499</v>
          </cell>
        </row>
        <row r="44">
          <cell r="C44">
            <v>11</v>
          </cell>
        </row>
        <row r="45">
          <cell r="C45">
            <v>9.3471</v>
          </cell>
        </row>
        <row r="46">
          <cell r="C46">
            <v>2427.42</v>
          </cell>
        </row>
        <row r="47">
          <cell r="C47">
            <v>41</v>
          </cell>
        </row>
        <row r="48">
          <cell r="C48">
            <v>365.04</v>
          </cell>
        </row>
      </sheetData>
      <sheetData sheetId="5"/>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false">
          <a:gsLst>
            <a:gs pos="0">
              <a:srgbClr val="BBD5F0"/>
            </a:gs>
            <a:gs pos="100000">
              <a:srgbClr val="9CBEE0"/>
            </a:gs>
          </a:gsLst>
          <a:lin ang="5400000" scaled="false"/>
        </a:gradFill>
        <a:ln w="15875" cap="flat" cmpd="sng" algn="ctr">
          <a:solidFill>
            <a:srgbClr val="739CC3"/>
          </a:solidFill>
          <a:prstDash val="solid"/>
          <a:miter lim="200000"/>
        </a:ln>
      </a:spPr>
      <a:bodyPr/>
      <a:lstStyle/>
    </a:spDef>
  </a:objectDefaults>
</a:theme>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topLeftCell="A17" workbookViewId="0">
      <selection activeCell="B42" sqref="B42"/>
    </sheetView>
  </sheetViews>
  <sheetFormatPr defaultColWidth="9" defaultRowHeight="13.5"/>
  <cols>
    <col min="1" max="1" width="29.1333333333333" customWidth="true"/>
    <col min="2" max="3" width="12.5" customWidth="true"/>
    <col min="4" max="4" width="28.6333333333333" customWidth="true"/>
    <col min="5" max="7" width="9" hidden="true" customWidth="true"/>
    <col min="8" max="8" width="9.38333333333333"/>
    <col min="9" max="9" width="11.5"/>
  </cols>
  <sheetData>
    <row r="1" ht="40.5" customHeight="true" spans="1:4">
      <c r="A1" s="1" t="s">
        <v>0</v>
      </c>
      <c r="B1" s="1"/>
      <c r="C1" s="1"/>
      <c r="D1" s="1"/>
    </row>
    <row r="2" spans="1:4">
      <c r="A2" s="2" t="s">
        <v>1</v>
      </c>
      <c r="B2" s="2"/>
      <c r="C2" s="2"/>
      <c r="D2" s="2"/>
    </row>
    <row r="3" customHeight="true" spans="1:4">
      <c r="A3" s="3" t="s">
        <v>2</v>
      </c>
      <c r="B3" s="3"/>
      <c r="C3" s="3"/>
      <c r="D3" s="3"/>
    </row>
    <row r="4" ht="17.25" customHeight="true" spans="1:4">
      <c r="A4" s="4" t="s">
        <v>3</v>
      </c>
      <c r="B4" s="5" t="s">
        <v>4</v>
      </c>
      <c r="C4" s="5" t="s">
        <v>5</v>
      </c>
      <c r="D4" s="5" t="s">
        <v>6</v>
      </c>
    </row>
    <row r="5" customFormat="true" ht="15" customHeight="true" spans="1:4">
      <c r="A5" s="4" t="s">
        <v>7</v>
      </c>
      <c r="B5" s="5">
        <v>47</v>
      </c>
      <c r="C5" s="5">
        <v>0</v>
      </c>
      <c r="D5" s="4"/>
    </row>
    <row r="6" customFormat="true" ht="15" customHeight="true" spans="1:4">
      <c r="A6" s="4" t="s">
        <v>8</v>
      </c>
      <c r="B6" s="5">
        <v>47</v>
      </c>
      <c r="C6" s="5">
        <v>0</v>
      </c>
      <c r="D6" s="4"/>
    </row>
    <row r="7" customFormat="true" ht="15" customHeight="true" spans="1:7">
      <c r="A7" s="4" t="s">
        <v>9</v>
      </c>
      <c r="B7" s="6">
        <v>5133.7</v>
      </c>
      <c r="C7" s="5">
        <f t="shared" ref="C7:C13" si="0">B7-G7</f>
        <v>-963.54</v>
      </c>
      <c r="D7" s="4"/>
      <c r="E7" s="5">
        <v>6097.24</v>
      </c>
      <c r="F7" s="5">
        <v>6298.59</v>
      </c>
      <c r="G7" s="5">
        <v>6097.24</v>
      </c>
    </row>
    <row r="8" customFormat="true" ht="15" customHeight="true" spans="1:7">
      <c r="A8" s="7" t="s">
        <v>10</v>
      </c>
      <c r="B8" s="5">
        <v>4304.83</v>
      </c>
      <c r="C8" s="5">
        <f t="shared" si="0"/>
        <v>-741.59</v>
      </c>
      <c r="D8" s="4"/>
      <c r="E8" s="5">
        <v>5046.42</v>
      </c>
      <c r="F8" s="5">
        <v>5241.01</v>
      </c>
      <c r="G8" s="5">
        <v>5046.42</v>
      </c>
    </row>
    <row r="9" customFormat="true" ht="15" customHeight="true" spans="1:7">
      <c r="A9" s="4" t="s">
        <v>11</v>
      </c>
      <c r="B9" s="5">
        <v>652.38</v>
      </c>
      <c r="C9" s="5">
        <f t="shared" si="0"/>
        <v>17.86</v>
      </c>
      <c r="D9" s="4"/>
      <c r="E9" s="5">
        <v>634.52</v>
      </c>
      <c r="F9" s="5">
        <v>634.07</v>
      </c>
      <c r="G9" s="5">
        <v>634.52</v>
      </c>
    </row>
    <row r="10" customFormat="true" ht="15" customHeight="true" spans="1:7">
      <c r="A10" s="4" t="s">
        <v>12</v>
      </c>
      <c r="B10" s="5">
        <v>534.64</v>
      </c>
      <c r="C10" s="5">
        <f t="shared" si="0"/>
        <v>22.69</v>
      </c>
      <c r="D10" s="4"/>
      <c r="E10" s="5">
        <v>511.95</v>
      </c>
      <c r="F10" s="5">
        <v>506.38</v>
      </c>
      <c r="G10" s="5">
        <v>511.95</v>
      </c>
    </row>
    <row r="11" customFormat="true" ht="18.75" customHeight="true" spans="1:7">
      <c r="A11" s="4" t="s">
        <v>13</v>
      </c>
      <c r="B11" s="6">
        <v>6203.2</v>
      </c>
      <c r="C11" s="5">
        <f t="shared" si="0"/>
        <v>110.98</v>
      </c>
      <c r="D11" s="8" t="s">
        <v>14</v>
      </c>
      <c r="G11" s="5">
        <v>6092.22</v>
      </c>
    </row>
    <row r="12" customFormat="true" ht="21" customHeight="true" spans="1:7">
      <c r="A12" s="4" t="s">
        <v>15</v>
      </c>
      <c r="B12" s="5">
        <v>3055.64</v>
      </c>
      <c r="C12" s="5">
        <f t="shared" si="0"/>
        <v>38.1799999999998</v>
      </c>
      <c r="D12" s="8"/>
      <c r="G12" s="5">
        <v>3017.46</v>
      </c>
    </row>
    <row r="13" customFormat="true" ht="19" customHeight="true" spans="1:7">
      <c r="A13" s="4" t="s">
        <v>16</v>
      </c>
      <c r="B13" s="5">
        <v>13</v>
      </c>
      <c r="C13" s="5">
        <f t="shared" si="0"/>
        <v>-2</v>
      </c>
      <c r="D13" s="9"/>
      <c r="G13" s="5">
        <v>15</v>
      </c>
    </row>
    <row r="14" ht="15" customHeight="true" spans="1:4">
      <c r="A14" s="4" t="s">
        <v>17</v>
      </c>
      <c r="B14" s="5"/>
      <c r="C14" s="5"/>
      <c r="D14" s="4"/>
    </row>
    <row r="15" ht="15" customHeight="true" spans="1:4">
      <c r="A15" s="4" t="s">
        <v>18</v>
      </c>
      <c r="B15" s="5"/>
      <c r="C15" s="5"/>
      <c r="D15" s="4"/>
    </row>
    <row r="16" ht="17.25" customHeight="true" spans="1:4">
      <c r="A16" s="4" t="s">
        <v>19</v>
      </c>
      <c r="B16" s="5"/>
      <c r="C16" s="5"/>
      <c r="D16" s="10"/>
    </row>
    <row r="17" ht="15" customHeight="true" spans="1:4">
      <c r="A17" s="4" t="s">
        <v>20</v>
      </c>
      <c r="B17" s="5"/>
      <c r="C17" s="5"/>
      <c r="D17" s="11"/>
    </row>
    <row r="18" ht="15" customHeight="true" spans="1:4">
      <c r="A18" s="4" t="s">
        <v>21</v>
      </c>
      <c r="B18" s="5"/>
      <c r="C18" s="5"/>
      <c r="D18" s="4"/>
    </row>
    <row r="19" ht="15" customHeight="true" spans="1:4">
      <c r="A19" s="4" t="s">
        <v>22</v>
      </c>
      <c r="B19" s="5"/>
      <c r="C19" s="5"/>
      <c r="D19" s="5"/>
    </row>
    <row r="20" ht="15" customHeight="true" spans="1:4">
      <c r="A20" s="4" t="s">
        <v>23</v>
      </c>
      <c r="B20" s="5"/>
      <c r="C20" s="5"/>
      <c r="D20" s="5"/>
    </row>
    <row r="21" ht="15" customHeight="true" spans="1:4">
      <c r="A21" s="4" t="s">
        <v>24</v>
      </c>
      <c r="B21" s="5"/>
      <c r="C21" s="5"/>
      <c r="D21" s="5"/>
    </row>
    <row r="22" ht="15" customHeight="true" spans="1:4">
      <c r="A22" s="4" t="s">
        <v>25</v>
      </c>
      <c r="B22" s="5"/>
      <c r="C22" s="5"/>
      <c r="D22" s="5"/>
    </row>
    <row r="23" ht="15" customHeight="true" spans="1:4">
      <c r="A23" s="4" t="s">
        <v>26</v>
      </c>
      <c r="B23" s="5"/>
      <c r="C23" s="5"/>
      <c r="D23" s="5"/>
    </row>
    <row r="24" ht="15" customHeight="true" spans="1:4">
      <c r="A24" s="4" t="s">
        <v>27</v>
      </c>
      <c r="B24" s="5"/>
      <c r="C24" s="5"/>
      <c r="D24" s="5"/>
    </row>
    <row r="25" ht="15" customHeight="true" spans="1:4">
      <c r="A25" s="4" t="s">
        <v>28</v>
      </c>
      <c r="B25" s="5"/>
      <c r="C25" s="5"/>
      <c r="D25" s="10"/>
    </row>
    <row r="26" ht="15" customHeight="true" spans="1:4">
      <c r="A26" s="4" t="s">
        <v>29</v>
      </c>
      <c r="B26" s="5"/>
      <c r="C26" s="5"/>
      <c r="D26" s="5"/>
    </row>
    <row r="27" ht="15" customHeight="true" spans="1:4">
      <c r="A27" s="4" t="s">
        <v>30</v>
      </c>
      <c r="B27" s="5"/>
      <c r="C27" s="5"/>
      <c r="D27" s="5"/>
    </row>
    <row r="28" ht="15" customHeight="true" spans="1:4">
      <c r="A28" s="4" t="s">
        <v>31</v>
      </c>
      <c r="B28" s="5"/>
      <c r="C28" s="5"/>
      <c r="D28" s="5"/>
    </row>
    <row r="29" ht="15" customHeight="true" spans="1:4">
      <c r="A29" s="4" t="s">
        <v>32</v>
      </c>
      <c r="B29" s="5"/>
      <c r="C29" s="5"/>
      <c r="D29" s="5"/>
    </row>
    <row r="30" customFormat="true" ht="15" customHeight="true" spans="1:7">
      <c r="A30" s="4" t="s">
        <v>33</v>
      </c>
      <c r="B30" s="5">
        <v>20</v>
      </c>
      <c r="C30" s="4">
        <v>0</v>
      </c>
      <c r="D30" s="5"/>
      <c r="G30" s="5">
        <v>20</v>
      </c>
    </row>
    <row r="31" customFormat="true" ht="15" customHeight="true" spans="1:7">
      <c r="A31" s="4" t="s">
        <v>34</v>
      </c>
      <c r="B31" s="5">
        <v>19</v>
      </c>
      <c r="C31" s="4">
        <v>0</v>
      </c>
      <c r="D31" s="5"/>
      <c r="G31" s="5">
        <v>19</v>
      </c>
    </row>
    <row r="32" customFormat="true" ht="15" customHeight="true" spans="1:7">
      <c r="A32" s="4" t="s">
        <v>35</v>
      </c>
      <c r="B32" s="4">
        <v>7</v>
      </c>
      <c r="C32" s="4">
        <v>0</v>
      </c>
      <c r="D32" s="4"/>
      <c r="G32" s="4">
        <v>7</v>
      </c>
    </row>
    <row r="33" customFormat="true" ht="15" customHeight="true" spans="1:7">
      <c r="A33" s="4" t="s">
        <v>34</v>
      </c>
      <c r="B33" s="4">
        <v>6</v>
      </c>
      <c r="C33" s="4">
        <v>0</v>
      </c>
      <c r="D33" s="4"/>
      <c r="G33" s="4">
        <v>6</v>
      </c>
    </row>
    <row r="34" ht="15" customHeight="true" spans="1:4">
      <c r="A34" s="12" t="s">
        <v>36</v>
      </c>
      <c r="B34" s="12"/>
      <c r="C34" s="12"/>
      <c r="D34" s="12"/>
    </row>
    <row r="35" ht="15" customHeight="true" spans="1:4">
      <c r="A35" s="4" t="s">
        <v>3</v>
      </c>
      <c r="B35" s="5" t="s">
        <v>37</v>
      </c>
      <c r="C35" s="5" t="s">
        <v>38</v>
      </c>
      <c r="D35" s="5" t="s">
        <v>39</v>
      </c>
    </row>
    <row r="36" customFormat="true" ht="16" customHeight="true" spans="1:9">
      <c r="A36" s="4" t="s">
        <v>40</v>
      </c>
      <c r="B36" s="5">
        <f>B37</f>
        <v>51.22</v>
      </c>
      <c r="C36" s="5">
        <f>2462.31+B36</f>
        <v>2513.53</v>
      </c>
      <c r="D36" s="10" t="s">
        <v>41</v>
      </c>
      <c r="G36" s="5">
        <f>G37</f>
        <v>104.38</v>
      </c>
      <c r="H36" s="18">
        <v>104.38</v>
      </c>
      <c r="I36" s="18">
        <v>2462.31</v>
      </c>
    </row>
    <row r="37" customFormat="true" ht="15" customHeight="true" spans="1:9">
      <c r="A37" s="4" t="s">
        <v>42</v>
      </c>
      <c r="B37" s="5">
        <f>B42+B43+B39</f>
        <v>51.22</v>
      </c>
      <c r="C37" s="6">
        <f>B37+104.38</f>
        <v>155.6</v>
      </c>
      <c r="D37" s="10" t="s">
        <v>43</v>
      </c>
      <c r="G37" s="5">
        <f>G42+G43+G39</f>
        <v>104.38</v>
      </c>
      <c r="H37" s="18">
        <v>104.38</v>
      </c>
      <c r="I37" s="18">
        <v>104.38</v>
      </c>
    </row>
    <row r="38" customFormat="true" ht="15" customHeight="true" spans="1:9">
      <c r="A38" s="4" t="s">
        <v>44</v>
      </c>
      <c r="B38" s="5">
        <v>0</v>
      </c>
      <c r="C38" s="5">
        <v>0</v>
      </c>
      <c r="D38" s="10"/>
      <c r="G38" s="5">
        <v>0</v>
      </c>
      <c r="H38" s="19">
        <v>0</v>
      </c>
      <c r="I38" s="19">
        <v>0</v>
      </c>
    </row>
    <row r="39" customFormat="true" ht="15" customHeight="true" spans="1:9">
      <c r="A39" s="4" t="s">
        <v>45</v>
      </c>
      <c r="B39" s="5">
        <v>0</v>
      </c>
      <c r="C39" s="5">
        <v>0</v>
      </c>
      <c r="D39" s="4"/>
      <c r="G39" s="5">
        <v>0</v>
      </c>
      <c r="H39" s="19">
        <v>0</v>
      </c>
      <c r="I39" s="19">
        <v>0</v>
      </c>
    </row>
    <row r="40" customFormat="true" ht="15" customHeight="true" spans="1:9">
      <c r="A40" s="4" t="s">
        <v>46</v>
      </c>
      <c r="B40" s="5">
        <v>0</v>
      </c>
      <c r="C40" s="5">
        <v>1</v>
      </c>
      <c r="D40" s="10"/>
      <c r="G40" s="5">
        <v>1</v>
      </c>
      <c r="H40" s="19">
        <v>1</v>
      </c>
      <c r="I40" s="19">
        <v>1</v>
      </c>
    </row>
    <row r="41" customFormat="true" ht="27" customHeight="true" spans="1:9">
      <c r="A41" s="4" t="s">
        <v>47</v>
      </c>
      <c r="B41" s="13">
        <v>7</v>
      </c>
      <c r="C41" s="13">
        <v>10</v>
      </c>
      <c r="D41" s="14" t="s">
        <v>48</v>
      </c>
      <c r="G41" s="5">
        <v>3</v>
      </c>
      <c r="H41" s="19">
        <v>3</v>
      </c>
      <c r="I41" s="19">
        <v>3</v>
      </c>
    </row>
    <row r="42" customFormat="true" ht="27" customHeight="true" spans="1:9">
      <c r="A42" s="4" t="s">
        <v>49</v>
      </c>
      <c r="B42" s="5">
        <f>43.22+8</f>
        <v>51.22</v>
      </c>
      <c r="C42" s="5">
        <f>B42+I42</f>
        <v>149.22</v>
      </c>
      <c r="D42" s="15"/>
      <c r="G42" s="5">
        <v>98</v>
      </c>
      <c r="H42" s="18">
        <v>98</v>
      </c>
      <c r="I42" s="18">
        <v>98</v>
      </c>
    </row>
    <row r="43" customFormat="true" ht="15" customHeight="true" spans="1:9">
      <c r="A43" s="4" t="s">
        <v>50</v>
      </c>
      <c r="B43" s="5">
        <v>0</v>
      </c>
      <c r="C43" s="5">
        <v>6.38</v>
      </c>
      <c r="D43" s="10" t="s">
        <v>51</v>
      </c>
      <c r="G43" s="5">
        <v>6.38</v>
      </c>
      <c r="H43" s="18">
        <v>6.38</v>
      </c>
      <c r="I43" s="18">
        <v>6.38</v>
      </c>
    </row>
    <row r="44" customFormat="true" ht="15" customHeight="true" spans="1:9">
      <c r="A44" s="4" t="s">
        <v>52</v>
      </c>
      <c r="B44" s="5">
        <v>1</v>
      </c>
      <c r="C44" s="5">
        <v>1</v>
      </c>
      <c r="D44" s="10" t="s">
        <v>53</v>
      </c>
      <c r="G44" s="5">
        <v>0</v>
      </c>
      <c r="H44" s="18">
        <v>0</v>
      </c>
      <c r="I44" s="18">
        <v>0</v>
      </c>
    </row>
    <row r="45" ht="15" customHeight="true" spans="1:4">
      <c r="A45" s="12" t="s">
        <v>54</v>
      </c>
      <c r="B45" s="12"/>
      <c r="C45" s="12"/>
      <c r="D45" s="12"/>
    </row>
    <row r="46" ht="15" customHeight="true" spans="1:4">
      <c r="A46" s="4" t="s">
        <v>3</v>
      </c>
      <c r="B46" s="5" t="s">
        <v>37</v>
      </c>
      <c r="C46" s="5" t="s">
        <v>38</v>
      </c>
      <c r="D46" s="5" t="s">
        <v>39</v>
      </c>
    </row>
    <row r="47" ht="15" customHeight="true" spans="1:4">
      <c r="A47" s="4" t="s">
        <v>55</v>
      </c>
      <c r="B47" s="5"/>
      <c r="C47" s="5"/>
      <c r="D47" s="4"/>
    </row>
    <row r="48" ht="15" customHeight="true" spans="1:4">
      <c r="A48" s="4" t="s">
        <v>56</v>
      </c>
      <c r="B48" s="5"/>
      <c r="C48" s="5"/>
      <c r="D48" s="4"/>
    </row>
    <row r="49" ht="15" customHeight="true" spans="1:4">
      <c r="A49" s="4" t="s">
        <v>57</v>
      </c>
      <c r="B49" s="5"/>
      <c r="C49" s="5"/>
      <c r="D49" s="16"/>
    </row>
    <row r="50" ht="15" customHeight="true" spans="1:4">
      <c r="A50" s="4" t="s">
        <v>58</v>
      </c>
      <c r="B50" s="5"/>
      <c r="C50" s="5"/>
      <c r="D50" s="16"/>
    </row>
    <row r="51" ht="15" customHeight="true" spans="1:4">
      <c r="A51" s="4" t="s">
        <v>59</v>
      </c>
      <c r="B51" s="5"/>
      <c r="C51" s="5"/>
      <c r="D51" s="16"/>
    </row>
    <row r="52" ht="15" customHeight="true" spans="1:4">
      <c r="A52" s="12" t="s">
        <v>60</v>
      </c>
      <c r="B52" s="12"/>
      <c r="C52" s="12"/>
      <c r="D52" s="12"/>
    </row>
    <row r="53" ht="15" customHeight="true" spans="1:4">
      <c r="A53" s="4" t="s">
        <v>3</v>
      </c>
      <c r="B53" s="5" t="s">
        <v>37</v>
      </c>
      <c r="C53" s="5" t="s">
        <v>38</v>
      </c>
      <c r="D53" s="5" t="s">
        <v>39</v>
      </c>
    </row>
    <row r="54" customFormat="true" ht="23" customHeight="true" spans="1:4">
      <c r="A54" s="4" t="s">
        <v>61</v>
      </c>
      <c r="B54" s="5">
        <v>526.26</v>
      </c>
      <c r="C54" s="5">
        <v>526.26</v>
      </c>
      <c r="D54" s="8" t="s">
        <v>14</v>
      </c>
    </row>
    <row r="55" customFormat="true" ht="16.5" customHeight="true" spans="1:4">
      <c r="A55" s="4" t="s">
        <v>62</v>
      </c>
      <c r="B55" s="5">
        <v>44.89</v>
      </c>
      <c r="C55" s="5">
        <v>44.89</v>
      </c>
      <c r="D55" s="8"/>
    </row>
    <row r="56" ht="15" customHeight="true" spans="1:4">
      <c r="A56" s="4" t="s">
        <v>63</v>
      </c>
      <c r="B56" s="5"/>
      <c r="C56" s="5"/>
      <c r="D56" s="12"/>
    </row>
    <row r="57" ht="15" customHeight="true" spans="1:4">
      <c r="A57" s="4" t="s">
        <v>64</v>
      </c>
      <c r="B57" s="5"/>
      <c r="C57" s="5"/>
      <c r="D57" s="4"/>
    </row>
    <row r="58" ht="15" customHeight="true" spans="1:4">
      <c r="A58" s="4" t="s">
        <v>65</v>
      </c>
      <c r="B58" s="5"/>
      <c r="C58" s="5"/>
      <c r="D58" s="4"/>
    </row>
    <row r="59" ht="15" customHeight="true" spans="1:4">
      <c r="A59" s="4" t="s">
        <v>66</v>
      </c>
      <c r="B59" s="5"/>
      <c r="C59" s="5"/>
      <c r="D59" s="4"/>
    </row>
    <row r="60" ht="15" customHeight="true" spans="1:4">
      <c r="A60" s="4" t="s">
        <v>67</v>
      </c>
      <c r="B60" s="5"/>
      <c r="C60" s="5"/>
      <c r="D60" s="4"/>
    </row>
    <row r="61" ht="15" customHeight="true" spans="1:4">
      <c r="A61" s="4" t="s">
        <v>68</v>
      </c>
      <c r="B61" s="5"/>
      <c r="C61" s="5"/>
      <c r="D61" s="4"/>
    </row>
    <row r="62" ht="15" customHeight="true" spans="1:4">
      <c r="A62" s="4" t="s">
        <v>69</v>
      </c>
      <c r="B62" s="5"/>
      <c r="C62" s="5"/>
      <c r="D62" s="10"/>
    </row>
    <row r="63" ht="15" customHeight="true" spans="1:4">
      <c r="A63" s="4" t="s">
        <v>70</v>
      </c>
      <c r="B63" s="5"/>
      <c r="C63" s="5"/>
      <c r="D63" s="17"/>
    </row>
  </sheetData>
  <mergeCells count="9">
    <mergeCell ref="A1:D1"/>
    <mergeCell ref="A2:D2"/>
    <mergeCell ref="A3:D3"/>
    <mergeCell ref="A34:D34"/>
    <mergeCell ref="A45:D45"/>
    <mergeCell ref="A52:D52"/>
    <mergeCell ref="D11:D12"/>
    <mergeCell ref="D41:D42"/>
    <mergeCell ref="D54:D55"/>
  </mergeCells>
  <pageMargins left="0.65" right="0.409027777777778" top="0.5" bottom="1.03888888888889" header="0.259027777777778" footer="0.959027777777778"/>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5"/>
  <sheetViews>
    <sheetView topLeftCell="A19" workbookViewId="0">
      <selection activeCell="A45" sqref="A45"/>
    </sheetView>
  </sheetViews>
  <sheetFormatPr defaultColWidth="9" defaultRowHeight="13.5"/>
  <cols>
    <col min="1" max="1" width="35.8833333333333" customWidth="true"/>
    <col min="2" max="3" width="12.5" customWidth="true"/>
    <col min="4" max="4" width="28.6333333333333" customWidth="true"/>
    <col min="5" max="9" width="9" hidden="true" customWidth="true"/>
  </cols>
  <sheetData>
    <row r="1" ht="40.5" customHeight="true" spans="1:4">
      <c r="A1" s="1" t="s">
        <v>0</v>
      </c>
      <c r="B1" s="1"/>
      <c r="C1" s="1"/>
      <c r="D1" s="1"/>
    </row>
    <row r="2" spans="1:4">
      <c r="A2" s="2" t="s">
        <v>71</v>
      </c>
      <c r="B2" s="2"/>
      <c r="C2" s="2"/>
      <c r="D2" s="2"/>
    </row>
    <row r="3" customHeight="true" spans="1:4">
      <c r="A3" s="3" t="s">
        <v>2</v>
      </c>
      <c r="B3" s="3"/>
      <c r="C3" s="3"/>
      <c r="D3" s="3"/>
    </row>
    <row r="4" ht="17.25" customHeight="true" spans="1:4">
      <c r="A4" s="4" t="s">
        <v>3</v>
      </c>
      <c r="B4" s="5" t="s">
        <v>4</v>
      </c>
      <c r="C4" s="5" t="s">
        <v>5</v>
      </c>
      <c r="D4" s="5" t="s">
        <v>6</v>
      </c>
    </row>
    <row r="5" customFormat="true" ht="15" customHeight="true" spans="1:4">
      <c r="A5" s="4" t="s">
        <v>7</v>
      </c>
      <c r="B5" s="5">
        <v>49</v>
      </c>
      <c r="C5" s="5">
        <v>2</v>
      </c>
      <c r="D5" s="4" t="s">
        <v>72</v>
      </c>
    </row>
    <row r="6" customFormat="true" ht="15" customHeight="true" spans="1:4">
      <c r="A6" s="4" t="s">
        <v>8</v>
      </c>
      <c r="B6" s="5">
        <v>49</v>
      </c>
      <c r="C6" s="5">
        <v>2</v>
      </c>
      <c r="D6" s="4"/>
    </row>
    <row r="7" customFormat="true" ht="15" customHeight="true" spans="1:8">
      <c r="A7" s="4" t="s">
        <v>9</v>
      </c>
      <c r="B7" s="6">
        <v>4869.17</v>
      </c>
      <c r="C7" s="5">
        <v>-121.18</v>
      </c>
      <c r="D7" s="4"/>
      <c r="E7" s="6">
        <v>5133.7</v>
      </c>
      <c r="F7">
        <v>4990.35</v>
      </c>
      <c r="H7" s="6">
        <v>4990.35</v>
      </c>
    </row>
    <row r="8" customFormat="true" ht="15" customHeight="true" spans="1:8">
      <c r="A8" s="7" t="s">
        <v>10</v>
      </c>
      <c r="B8" s="6">
        <v>4140.31</v>
      </c>
      <c r="C8" s="5">
        <v>-188.759999999999</v>
      </c>
      <c r="D8" s="4"/>
      <c r="E8" s="5">
        <v>4304.83</v>
      </c>
      <c r="F8">
        <v>4329.07</v>
      </c>
      <c r="H8" s="6">
        <v>4329.07</v>
      </c>
    </row>
    <row r="9" customFormat="true" ht="15" customHeight="true" spans="1:8">
      <c r="A9" s="4" t="s">
        <v>11</v>
      </c>
      <c r="B9" s="6">
        <v>689.52</v>
      </c>
      <c r="C9" s="6">
        <v>28.4</v>
      </c>
      <c r="D9" s="4"/>
      <c r="E9" s="5">
        <v>652.38</v>
      </c>
      <c r="F9">
        <v>661.12</v>
      </c>
      <c r="H9" s="6">
        <v>661.12</v>
      </c>
    </row>
    <row r="10" customFormat="true" ht="15" customHeight="true" spans="1:8">
      <c r="A10" s="4" t="s">
        <v>12</v>
      </c>
      <c r="B10" s="6">
        <v>572.78</v>
      </c>
      <c r="C10" s="5">
        <v>29.89</v>
      </c>
      <c r="D10" s="4"/>
      <c r="E10" s="5">
        <v>534.64</v>
      </c>
      <c r="F10">
        <v>542.89</v>
      </c>
      <c r="H10" s="6">
        <v>542.89</v>
      </c>
    </row>
    <row r="11" customFormat="true" ht="18.75" customHeight="true" spans="1:8">
      <c r="A11" s="4" t="s">
        <v>13</v>
      </c>
      <c r="B11" s="6">
        <v>6933.02</v>
      </c>
      <c r="C11" s="5">
        <v>672.09</v>
      </c>
      <c r="D11" s="8" t="s">
        <v>73</v>
      </c>
      <c r="E11" s="6">
        <v>6203.2</v>
      </c>
      <c r="F11" s="6">
        <v>6260.93</v>
      </c>
      <c r="H11" s="6">
        <v>6260.93</v>
      </c>
    </row>
    <row r="12" customFormat="true" ht="21" customHeight="true" spans="1:8">
      <c r="A12" s="4" t="s">
        <v>15</v>
      </c>
      <c r="B12" s="6">
        <v>3571.95</v>
      </c>
      <c r="C12" s="5">
        <v>461.41</v>
      </c>
      <c r="D12" s="8"/>
      <c r="E12" s="5">
        <v>3055.64</v>
      </c>
      <c r="F12" s="6">
        <v>3110.54</v>
      </c>
      <c r="H12" s="6">
        <v>3110.54</v>
      </c>
    </row>
    <row r="13" customFormat="true" ht="19" customHeight="true" spans="1:8">
      <c r="A13" s="4" t="s">
        <v>16</v>
      </c>
      <c r="B13" s="5">
        <v>12</v>
      </c>
      <c r="C13" s="5">
        <v>1</v>
      </c>
      <c r="D13" s="9"/>
      <c r="E13" s="5">
        <v>13</v>
      </c>
      <c r="H13" s="5">
        <v>11</v>
      </c>
    </row>
    <row r="14" ht="15" customHeight="true" spans="1:4">
      <c r="A14" s="4" t="s">
        <v>17</v>
      </c>
      <c r="B14" s="5"/>
      <c r="C14" s="5"/>
      <c r="D14" s="4"/>
    </row>
    <row r="15" ht="15" customHeight="true" spans="1:4">
      <c r="A15" s="4" t="s">
        <v>18</v>
      </c>
      <c r="B15" s="5"/>
      <c r="C15" s="5"/>
      <c r="D15" s="4"/>
    </row>
    <row r="16" ht="17.25" customHeight="true" spans="1:4">
      <c r="A16" s="4" t="s">
        <v>19</v>
      </c>
      <c r="B16" s="5"/>
      <c r="C16" s="5"/>
      <c r="D16" s="10"/>
    </row>
    <row r="17" ht="15" customHeight="true" spans="1:4">
      <c r="A17" s="4" t="s">
        <v>20</v>
      </c>
      <c r="B17" s="5"/>
      <c r="C17" s="5"/>
      <c r="D17" s="11"/>
    </row>
    <row r="18" ht="15" customHeight="true" spans="1:4">
      <c r="A18" s="4" t="s">
        <v>21</v>
      </c>
      <c r="B18" s="5"/>
      <c r="C18" s="5"/>
      <c r="D18" s="4"/>
    </row>
    <row r="19" ht="15" customHeight="true" spans="1:4">
      <c r="A19" s="4" t="s">
        <v>22</v>
      </c>
      <c r="B19" s="5"/>
      <c r="C19" s="5"/>
      <c r="D19" s="5"/>
    </row>
    <row r="20" ht="15" customHeight="true" spans="1:4">
      <c r="A20" s="4" t="s">
        <v>23</v>
      </c>
      <c r="B20" s="5"/>
      <c r="C20" s="5"/>
      <c r="D20" s="5"/>
    </row>
    <row r="21" ht="15" customHeight="true" spans="1:4">
      <c r="A21" s="4" t="s">
        <v>24</v>
      </c>
      <c r="B21" s="5"/>
      <c r="C21" s="5"/>
      <c r="D21" s="5"/>
    </row>
    <row r="22" ht="15" customHeight="true" spans="1:4">
      <c r="A22" s="4" t="s">
        <v>25</v>
      </c>
      <c r="B22" s="5"/>
      <c r="C22" s="5"/>
      <c r="D22" s="5"/>
    </row>
    <row r="23" ht="15" customHeight="true" spans="1:4">
      <c r="A23" s="4" t="s">
        <v>26</v>
      </c>
      <c r="B23" s="5"/>
      <c r="C23" s="5"/>
      <c r="D23" s="5"/>
    </row>
    <row r="24" ht="15" customHeight="true" spans="1:4">
      <c r="A24" s="4" t="s">
        <v>27</v>
      </c>
      <c r="B24" s="5"/>
      <c r="C24" s="5"/>
      <c r="D24" s="5"/>
    </row>
    <row r="25" ht="15" customHeight="true" spans="1:4">
      <c r="A25" s="4" t="s">
        <v>28</v>
      </c>
      <c r="B25" s="5"/>
      <c r="C25" s="5"/>
      <c r="D25" s="10"/>
    </row>
    <row r="26" ht="15" customHeight="true" spans="1:4">
      <c r="A26" s="4" t="s">
        <v>29</v>
      </c>
      <c r="B26" s="5"/>
      <c r="C26" s="5"/>
      <c r="D26" s="5"/>
    </row>
    <row r="27" ht="15" customHeight="true" spans="1:4">
      <c r="A27" s="4" t="s">
        <v>30</v>
      </c>
      <c r="B27" s="5"/>
      <c r="C27" s="5"/>
      <c r="D27" s="5"/>
    </row>
    <row r="28" ht="15" customHeight="true" spans="1:4">
      <c r="A28" s="4" t="s">
        <v>31</v>
      </c>
      <c r="B28" s="5"/>
      <c r="C28" s="5"/>
      <c r="D28" s="5"/>
    </row>
    <row r="29" ht="15" customHeight="true" spans="1:6">
      <c r="A29" s="4" t="s">
        <v>32</v>
      </c>
      <c r="B29" s="5"/>
      <c r="C29" s="5"/>
      <c r="D29" s="5"/>
      <c r="E29" t="s">
        <v>74</v>
      </c>
      <c r="F29" t="s">
        <v>75</v>
      </c>
    </row>
    <row r="30" customFormat="true" ht="15" customHeight="true" spans="1:9">
      <c r="A30" s="4" t="s">
        <v>33</v>
      </c>
      <c r="B30" s="4">
        <v>21</v>
      </c>
      <c r="C30" s="4">
        <v>1</v>
      </c>
      <c r="D30" s="5"/>
      <c r="E30">
        <v>16</v>
      </c>
      <c r="F30" s="5">
        <v>20</v>
      </c>
      <c r="H30">
        <v>21</v>
      </c>
      <c r="I30">
        <v>21</v>
      </c>
    </row>
    <row r="31" customFormat="true" ht="15" customHeight="true" spans="1:9">
      <c r="A31" s="4" t="s">
        <v>34</v>
      </c>
      <c r="B31" s="4">
        <v>20</v>
      </c>
      <c r="C31" s="4">
        <v>1</v>
      </c>
      <c r="D31" s="5"/>
      <c r="E31">
        <v>15</v>
      </c>
      <c r="F31" s="5">
        <v>19</v>
      </c>
      <c r="H31">
        <v>20</v>
      </c>
      <c r="I31">
        <v>20</v>
      </c>
    </row>
    <row r="32" customFormat="true" ht="15" customHeight="true" spans="1:8">
      <c r="A32" s="4" t="s">
        <v>35</v>
      </c>
      <c r="B32" s="4">
        <v>9</v>
      </c>
      <c r="C32" s="4">
        <v>2</v>
      </c>
      <c r="D32" s="4"/>
      <c r="E32">
        <v>4</v>
      </c>
      <c r="F32" s="4">
        <v>7</v>
      </c>
      <c r="H32">
        <v>9</v>
      </c>
    </row>
    <row r="33" customFormat="true" ht="15" customHeight="true" spans="1:8">
      <c r="A33" s="4" t="s">
        <v>34</v>
      </c>
      <c r="B33" s="4">
        <v>8</v>
      </c>
      <c r="C33" s="4">
        <v>2</v>
      </c>
      <c r="D33" s="4"/>
      <c r="E33">
        <v>3</v>
      </c>
      <c r="F33" s="4">
        <v>6</v>
      </c>
      <c r="H33">
        <v>8</v>
      </c>
    </row>
    <row r="34" ht="15" customHeight="true" spans="1:4">
      <c r="A34" s="12" t="s">
        <v>36</v>
      </c>
      <c r="B34" s="12"/>
      <c r="C34" s="12"/>
      <c r="D34" s="12"/>
    </row>
    <row r="35" ht="15" customHeight="true" spans="1:4">
      <c r="A35" s="4" t="s">
        <v>3</v>
      </c>
      <c r="B35" s="5" t="s">
        <v>37</v>
      </c>
      <c r="C35" s="5" t="s">
        <v>38</v>
      </c>
      <c r="D35" s="5" t="s">
        <v>39</v>
      </c>
    </row>
    <row r="36" customFormat="true" ht="16" customHeight="true" spans="1:4">
      <c r="A36" s="4" t="s">
        <v>40</v>
      </c>
      <c r="B36" s="5">
        <f>B37</f>
        <v>129.03</v>
      </c>
      <c r="C36" s="93">
        <v>2991.96</v>
      </c>
      <c r="D36" s="10" t="s">
        <v>41</v>
      </c>
    </row>
    <row r="37" customFormat="true" ht="15" customHeight="true" spans="1:8">
      <c r="A37" s="4" t="s">
        <v>42</v>
      </c>
      <c r="B37" s="5">
        <f>B45+B41+B39+B43</f>
        <v>129.03</v>
      </c>
      <c r="C37" s="5">
        <f>C45+C41+C39+C43</f>
        <v>346.18</v>
      </c>
      <c r="D37" s="10"/>
      <c r="H37" s="6">
        <f>G37+155.6</f>
        <v>155.6</v>
      </c>
    </row>
    <row r="38" customFormat="true" ht="15" customHeight="true" spans="1:8">
      <c r="A38" s="4" t="s">
        <v>44</v>
      </c>
      <c r="B38" s="5">
        <v>0</v>
      </c>
      <c r="C38" s="5">
        <v>0</v>
      </c>
      <c r="D38" s="10"/>
      <c r="H38" s="5">
        <v>0</v>
      </c>
    </row>
    <row r="39" customFormat="true" ht="15" customHeight="true" spans="1:8">
      <c r="A39" s="4" t="s">
        <v>45</v>
      </c>
      <c r="B39" s="5">
        <v>0</v>
      </c>
      <c r="C39" s="5">
        <v>0</v>
      </c>
      <c r="D39" s="4"/>
      <c r="H39" s="5">
        <v>0</v>
      </c>
    </row>
    <row r="40" customFormat="true" ht="20" customHeight="true" spans="1:8">
      <c r="A40" s="4" t="s">
        <v>46</v>
      </c>
      <c r="B40" s="5">
        <v>2</v>
      </c>
      <c r="C40" s="5">
        <v>4</v>
      </c>
      <c r="D40" s="14" t="s">
        <v>76</v>
      </c>
      <c r="H40" s="5">
        <v>2</v>
      </c>
    </row>
    <row r="41" customFormat="true" ht="22" customHeight="true" spans="1:8">
      <c r="A41" s="88" t="s">
        <v>50</v>
      </c>
      <c r="B41" s="5">
        <v>32.16</v>
      </c>
      <c r="C41" s="5">
        <v>61.25</v>
      </c>
      <c r="D41" s="15"/>
      <c r="H41" s="5">
        <f>6.38+G41</f>
        <v>6.38</v>
      </c>
    </row>
    <row r="42" customFormat="true" ht="22" customHeight="true" spans="1:4">
      <c r="A42" s="94" t="s">
        <v>77</v>
      </c>
      <c r="B42" s="95">
        <v>4</v>
      </c>
      <c r="C42" s="95">
        <v>27</v>
      </c>
      <c r="D42" s="10"/>
    </row>
    <row r="43" customFormat="true" ht="21" customHeight="true" spans="1:4">
      <c r="A43" s="94" t="s">
        <v>78</v>
      </c>
      <c r="B43" s="95">
        <v>0.77</v>
      </c>
      <c r="C43" s="95">
        <v>27.61</v>
      </c>
      <c r="D43" s="10"/>
    </row>
    <row r="44" customFormat="true" ht="21" customHeight="true" spans="1:8">
      <c r="A44" s="4" t="s">
        <v>47</v>
      </c>
      <c r="B44" s="5">
        <v>8</v>
      </c>
      <c r="C44" s="5">
        <v>15</v>
      </c>
      <c r="D44" s="14" t="s">
        <v>79</v>
      </c>
      <c r="H44" s="5">
        <v>12</v>
      </c>
    </row>
    <row r="45" customFormat="true" ht="18" customHeight="true" spans="1:8">
      <c r="A45" s="4" t="s">
        <v>49</v>
      </c>
      <c r="B45" s="6">
        <v>96.1</v>
      </c>
      <c r="C45" s="5">
        <v>257.32</v>
      </c>
      <c r="D45" s="15"/>
      <c r="H45" s="5">
        <f>C45</f>
        <v>257.32</v>
      </c>
    </row>
    <row r="46" customFormat="true" ht="21" customHeight="true" spans="1:4">
      <c r="A46" s="4" t="s">
        <v>52</v>
      </c>
      <c r="B46" s="5">
        <v>3</v>
      </c>
      <c r="C46" s="5">
        <v>4</v>
      </c>
      <c r="D46" s="10" t="s">
        <v>80</v>
      </c>
    </row>
    <row r="47" ht="15" customHeight="true" spans="1:4">
      <c r="A47" s="12" t="s">
        <v>54</v>
      </c>
      <c r="B47" s="12"/>
      <c r="C47" s="12"/>
      <c r="D47" s="12"/>
    </row>
    <row r="48" ht="15" customHeight="true" spans="1:4">
      <c r="A48" s="4" t="s">
        <v>3</v>
      </c>
      <c r="B48" s="5" t="s">
        <v>37</v>
      </c>
      <c r="C48" s="5" t="s">
        <v>38</v>
      </c>
      <c r="D48" s="5" t="s">
        <v>39</v>
      </c>
    </row>
    <row r="49" ht="15" customHeight="true" spans="1:4">
      <c r="A49" s="4" t="s">
        <v>55</v>
      </c>
      <c r="B49" s="5"/>
      <c r="C49" s="5"/>
      <c r="D49" s="4"/>
    </row>
    <row r="50" ht="15" customHeight="true" spans="1:4">
      <c r="A50" s="4" t="s">
        <v>56</v>
      </c>
      <c r="B50" s="5"/>
      <c r="C50" s="5"/>
      <c r="D50" s="4"/>
    </row>
    <row r="51" ht="15" customHeight="true" spans="1:4">
      <c r="A51" s="4" t="s">
        <v>57</v>
      </c>
      <c r="B51" s="5"/>
      <c r="C51" s="5"/>
      <c r="D51" s="16"/>
    </row>
    <row r="52" ht="15" customHeight="true" spans="1:4">
      <c r="A52" s="4" t="s">
        <v>58</v>
      </c>
      <c r="B52" s="5"/>
      <c r="C52" s="5"/>
      <c r="D52" s="16"/>
    </row>
    <row r="53" ht="15" customHeight="true" spans="1:4">
      <c r="A53" s="4" t="s">
        <v>59</v>
      </c>
      <c r="B53" s="5"/>
      <c r="C53" s="5"/>
      <c r="D53" s="16"/>
    </row>
    <row r="54" ht="15" customHeight="true" spans="1:4">
      <c r="A54" s="12" t="s">
        <v>60</v>
      </c>
      <c r="B54" s="12"/>
      <c r="C54" s="12"/>
      <c r="D54" s="12"/>
    </row>
    <row r="55" ht="15" customHeight="true" spans="1:4">
      <c r="A55" s="4" t="s">
        <v>3</v>
      </c>
      <c r="B55" s="5" t="s">
        <v>37</v>
      </c>
      <c r="C55" s="5" t="s">
        <v>38</v>
      </c>
      <c r="D55" s="5" t="s">
        <v>39</v>
      </c>
    </row>
    <row r="56" customFormat="true" ht="23" customHeight="true" spans="1:6">
      <c r="A56" s="4" t="s">
        <v>61</v>
      </c>
      <c r="B56" s="5">
        <v>727.37</v>
      </c>
      <c r="C56" s="5">
        <v>1897.09</v>
      </c>
      <c r="D56" s="8" t="s">
        <v>73</v>
      </c>
      <c r="E56">
        <v>1169.72</v>
      </c>
      <c r="F56">
        <f>E56-C56</f>
        <v>-727.37</v>
      </c>
    </row>
    <row r="57" customFormat="true" ht="16.5" customHeight="true" spans="1:6">
      <c r="A57" s="4" t="s">
        <v>62</v>
      </c>
      <c r="B57" s="5">
        <v>47.03</v>
      </c>
      <c r="C57" s="5">
        <v>156.85</v>
      </c>
      <c r="D57" s="8"/>
      <c r="E57">
        <v>109.82</v>
      </c>
      <c r="F57">
        <f>E57-C57</f>
        <v>-47.03</v>
      </c>
    </row>
    <row r="58" ht="15" customHeight="true" spans="1:4">
      <c r="A58" s="4" t="s">
        <v>63</v>
      </c>
      <c r="B58" s="5"/>
      <c r="C58" s="5"/>
      <c r="D58" s="12"/>
    </row>
    <row r="59" ht="15" customHeight="true" spans="1:4">
      <c r="A59" s="4" t="s">
        <v>64</v>
      </c>
      <c r="B59" s="5"/>
      <c r="C59" s="5"/>
      <c r="D59" s="4"/>
    </row>
    <row r="60" ht="15" customHeight="true" spans="1:4">
      <c r="A60" s="4" t="s">
        <v>65</v>
      </c>
      <c r="B60" s="5"/>
      <c r="C60" s="5"/>
      <c r="D60" s="4"/>
    </row>
    <row r="61" ht="15" customHeight="true" spans="1:4">
      <c r="A61" s="4" t="s">
        <v>66</v>
      </c>
      <c r="B61" s="5"/>
      <c r="C61" s="5"/>
      <c r="D61" s="4"/>
    </row>
    <row r="62" ht="15" customHeight="true" spans="1:4">
      <c r="A62" s="4" t="s">
        <v>67</v>
      </c>
      <c r="B62" s="5"/>
      <c r="C62" s="5"/>
      <c r="D62" s="4"/>
    </row>
    <row r="63" ht="15" customHeight="true" spans="1:4">
      <c r="A63" s="4" t="s">
        <v>68</v>
      </c>
      <c r="B63" s="5"/>
      <c r="C63" s="5"/>
      <c r="D63" s="4"/>
    </row>
    <row r="64" ht="15" customHeight="true" spans="1:4">
      <c r="A64" s="4" t="s">
        <v>69</v>
      </c>
      <c r="B64" s="5"/>
      <c r="C64" s="5"/>
      <c r="D64" s="10"/>
    </row>
    <row r="65" ht="15" customHeight="true" spans="1:4">
      <c r="A65" s="4" t="s">
        <v>70</v>
      </c>
      <c r="B65" s="5"/>
      <c r="C65" s="5"/>
      <c r="D65" s="17"/>
    </row>
  </sheetData>
  <mergeCells count="10">
    <mergeCell ref="A1:D1"/>
    <mergeCell ref="A2:D2"/>
    <mergeCell ref="A3:D3"/>
    <mergeCell ref="A34:D34"/>
    <mergeCell ref="A47:D47"/>
    <mergeCell ref="A54:D54"/>
    <mergeCell ref="D11:D12"/>
    <mergeCell ref="D40:D41"/>
    <mergeCell ref="D44:D45"/>
    <mergeCell ref="D56:D57"/>
  </mergeCells>
  <pageMargins left="0.65" right="0.409027777777778" top="0.5" bottom="1.03888888888889" header="0.259027777777778" footer="0.959027777777778"/>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8"/>
  <sheetViews>
    <sheetView topLeftCell="A27" workbookViewId="0">
      <selection activeCell="C38" sqref="C38"/>
    </sheetView>
  </sheetViews>
  <sheetFormatPr defaultColWidth="9" defaultRowHeight="13.5"/>
  <cols>
    <col min="1" max="1" width="37.8833333333333" customWidth="true"/>
    <col min="2" max="3" width="12.5" customWidth="true"/>
    <col min="4" max="4" width="29.8833333333333" customWidth="true"/>
    <col min="5" max="9" width="9" hidden="true" customWidth="true"/>
  </cols>
  <sheetData>
    <row r="1" ht="40.5" customHeight="true" spans="1:4">
      <c r="A1" s="1" t="s">
        <v>0</v>
      </c>
      <c r="B1" s="1"/>
      <c r="C1" s="1"/>
      <c r="D1" s="1"/>
    </row>
    <row r="2" spans="1:4">
      <c r="A2" s="2" t="s">
        <v>81</v>
      </c>
      <c r="B2" s="2"/>
      <c r="C2" s="2"/>
      <c r="D2" s="2"/>
    </row>
    <row r="3" customHeight="true" spans="1:4">
      <c r="A3" s="3" t="s">
        <v>2</v>
      </c>
      <c r="B3" s="3"/>
      <c r="C3" s="3"/>
      <c r="D3" s="3"/>
    </row>
    <row r="4" ht="17.25" customHeight="true" spans="1:4">
      <c r="A4" s="4" t="s">
        <v>3</v>
      </c>
      <c r="B4" s="5" t="s">
        <v>4</v>
      </c>
      <c r="C4" s="5" t="s">
        <v>5</v>
      </c>
      <c r="D4" s="5" t="s">
        <v>6</v>
      </c>
    </row>
    <row r="5" customFormat="true" ht="15" customHeight="true" spans="1:4">
      <c r="A5" s="4" t="s">
        <v>7</v>
      </c>
      <c r="B5" s="5">
        <v>50</v>
      </c>
      <c r="C5" s="5">
        <v>1</v>
      </c>
      <c r="D5" s="4" t="s">
        <v>82</v>
      </c>
    </row>
    <row r="6" customFormat="true" ht="15" customHeight="true" spans="1:4">
      <c r="A6" s="4" t="s">
        <v>8</v>
      </c>
      <c r="B6" s="5">
        <v>50</v>
      </c>
      <c r="C6" s="5">
        <v>1</v>
      </c>
      <c r="D6" s="4"/>
    </row>
    <row r="7" customFormat="true" ht="15" customHeight="true" spans="1:8">
      <c r="A7" s="4" t="s">
        <v>9</v>
      </c>
      <c r="B7" s="6">
        <v>6922.74</v>
      </c>
      <c r="C7" s="5">
        <v>2053.57</v>
      </c>
      <c r="D7" s="4"/>
      <c r="E7" s="6">
        <v>5133.7</v>
      </c>
      <c r="F7">
        <v>4990.35</v>
      </c>
      <c r="H7" s="6">
        <v>4990.35</v>
      </c>
    </row>
    <row r="8" customFormat="true" ht="15" customHeight="true" spans="1:8">
      <c r="A8" s="7" t="s">
        <v>10</v>
      </c>
      <c r="B8" s="6">
        <v>5733.24</v>
      </c>
      <c r="C8" s="5">
        <v>1592.93</v>
      </c>
      <c r="D8" s="4"/>
      <c r="E8" s="5">
        <v>4304.83</v>
      </c>
      <c r="F8">
        <v>4329.07</v>
      </c>
      <c r="H8" s="6">
        <v>4329.07</v>
      </c>
    </row>
    <row r="9" customFormat="true" ht="15" customHeight="true" spans="1:8">
      <c r="A9" s="4" t="s">
        <v>11</v>
      </c>
      <c r="B9" s="6">
        <v>735.41</v>
      </c>
      <c r="C9" s="5">
        <v>45.89</v>
      </c>
      <c r="D9" s="4"/>
      <c r="E9" s="5">
        <v>652.38</v>
      </c>
      <c r="F9">
        <v>661.12</v>
      </c>
      <c r="H9" s="6">
        <v>661.12</v>
      </c>
    </row>
    <row r="10" customFormat="true" ht="15" customHeight="true" spans="1:8">
      <c r="A10" s="4" t="s">
        <v>12</v>
      </c>
      <c r="B10" s="6">
        <v>587.11</v>
      </c>
      <c r="C10" s="5">
        <v>14.33</v>
      </c>
      <c r="D10" s="4"/>
      <c r="E10" s="5">
        <v>534.64</v>
      </c>
      <c r="F10">
        <v>542.89</v>
      </c>
      <c r="H10" s="6">
        <v>542.89</v>
      </c>
    </row>
    <row r="11" customFormat="true" ht="18.75" customHeight="true" spans="1:8">
      <c r="A11" s="4" t="s">
        <v>13</v>
      </c>
      <c r="B11" s="6">
        <v>9294.98</v>
      </c>
      <c r="C11" s="6">
        <v>218.9</v>
      </c>
      <c r="D11" s="8" t="s">
        <v>83</v>
      </c>
      <c r="E11" s="6">
        <v>6203.2</v>
      </c>
      <c r="F11" s="6">
        <v>6260.93</v>
      </c>
      <c r="H11" s="6">
        <v>6260.93</v>
      </c>
    </row>
    <row r="12" customFormat="true" ht="21" customHeight="true" spans="1:8">
      <c r="A12" s="4" t="s">
        <v>15</v>
      </c>
      <c r="B12" s="6">
        <v>5739.75</v>
      </c>
      <c r="C12" s="5">
        <v>131.54</v>
      </c>
      <c r="D12" s="8"/>
      <c r="E12" s="5">
        <v>3055.64</v>
      </c>
      <c r="F12" s="6">
        <v>3110.54</v>
      </c>
      <c r="H12" s="6">
        <v>3110.54</v>
      </c>
    </row>
    <row r="13" customFormat="true" ht="19" customHeight="true" spans="1:8">
      <c r="A13" s="4" t="s">
        <v>16</v>
      </c>
      <c r="B13" s="5">
        <v>12</v>
      </c>
      <c r="C13" s="5">
        <v>0</v>
      </c>
      <c r="D13" s="9"/>
      <c r="E13" s="5">
        <v>13</v>
      </c>
      <c r="H13" s="5">
        <v>11</v>
      </c>
    </row>
    <row r="14" ht="15" customHeight="true" spans="1:4">
      <c r="A14" s="4" t="s">
        <v>17</v>
      </c>
      <c r="B14" s="5"/>
      <c r="C14" s="5"/>
      <c r="D14" s="4"/>
    </row>
    <row r="15" ht="15" customHeight="true" spans="1:4">
      <c r="A15" s="4" t="s">
        <v>18</v>
      </c>
      <c r="B15" s="5"/>
      <c r="C15" s="5"/>
      <c r="D15" s="4"/>
    </row>
    <row r="16" ht="17.25" customHeight="true" spans="1:4">
      <c r="A16" s="4" t="s">
        <v>19</v>
      </c>
      <c r="B16" s="5"/>
      <c r="C16" s="5"/>
      <c r="D16" s="10"/>
    </row>
    <row r="17" ht="15" customHeight="true" spans="1:4">
      <c r="A17" s="4" t="s">
        <v>20</v>
      </c>
      <c r="B17" s="5"/>
      <c r="C17" s="5"/>
      <c r="D17" s="11"/>
    </row>
    <row r="18" ht="15" customHeight="true" spans="1:4">
      <c r="A18" s="4" t="s">
        <v>21</v>
      </c>
      <c r="B18" s="5"/>
      <c r="C18" s="5"/>
      <c r="D18" s="4"/>
    </row>
    <row r="19" ht="15" customHeight="true" spans="1:4">
      <c r="A19" s="4" t="s">
        <v>22</v>
      </c>
      <c r="B19" s="5"/>
      <c r="C19" s="5"/>
      <c r="D19" s="5"/>
    </row>
    <row r="20" ht="15" customHeight="true" spans="1:4">
      <c r="A20" s="4" t="s">
        <v>23</v>
      </c>
      <c r="B20" s="5"/>
      <c r="C20" s="5"/>
      <c r="D20" s="5"/>
    </row>
    <row r="21" ht="15" customHeight="true" spans="1:4">
      <c r="A21" s="4" t="s">
        <v>24</v>
      </c>
      <c r="B21" s="5"/>
      <c r="C21" s="5"/>
      <c r="D21" s="5"/>
    </row>
    <row r="22" ht="15" customHeight="true" spans="1:4">
      <c r="A22" s="4" t="s">
        <v>25</v>
      </c>
      <c r="B22" s="5"/>
      <c r="C22" s="5"/>
      <c r="D22" s="5"/>
    </row>
    <row r="23" ht="15" customHeight="true" spans="1:4">
      <c r="A23" s="4" t="s">
        <v>26</v>
      </c>
      <c r="B23" s="5"/>
      <c r="C23" s="5"/>
      <c r="D23" s="5"/>
    </row>
    <row r="24" ht="15" customHeight="true" spans="1:4">
      <c r="A24" s="4" t="s">
        <v>27</v>
      </c>
      <c r="B24" s="5"/>
      <c r="C24" s="5"/>
      <c r="D24" s="5"/>
    </row>
    <row r="25" ht="15" customHeight="true" spans="1:4">
      <c r="A25" s="4" t="s">
        <v>28</v>
      </c>
      <c r="B25" s="5"/>
      <c r="C25" s="5"/>
      <c r="D25" s="10"/>
    </row>
    <row r="26" ht="15" customHeight="true" spans="1:4">
      <c r="A26" s="4" t="s">
        <v>29</v>
      </c>
      <c r="B26" s="5"/>
      <c r="C26" s="5"/>
      <c r="D26" s="5"/>
    </row>
    <row r="27" ht="15" customHeight="true" spans="1:4">
      <c r="A27" s="4" t="s">
        <v>30</v>
      </c>
      <c r="B27" s="5"/>
      <c r="C27" s="5"/>
      <c r="D27" s="5"/>
    </row>
    <row r="28" ht="15" customHeight="true" spans="1:4">
      <c r="A28" s="4" t="s">
        <v>31</v>
      </c>
      <c r="B28" s="5"/>
      <c r="C28" s="5"/>
      <c r="D28" s="5"/>
    </row>
    <row r="29" ht="15" customHeight="true" spans="1:6">
      <c r="A29" s="4" t="s">
        <v>32</v>
      </c>
      <c r="B29" s="5"/>
      <c r="C29" s="5"/>
      <c r="D29" s="5"/>
      <c r="E29" t="s">
        <v>74</v>
      </c>
      <c r="F29" t="s">
        <v>75</v>
      </c>
    </row>
    <row r="30" customFormat="true" ht="15" customHeight="true" spans="1:9">
      <c r="A30" s="4" t="s">
        <v>33</v>
      </c>
      <c r="B30" s="4">
        <v>25</v>
      </c>
      <c r="C30" s="4">
        <v>4</v>
      </c>
      <c r="D30" s="5"/>
      <c r="E30">
        <v>16</v>
      </c>
      <c r="F30" s="5">
        <v>20</v>
      </c>
      <c r="H30">
        <v>21</v>
      </c>
      <c r="I30">
        <v>21</v>
      </c>
    </row>
    <row r="31" customFormat="true" ht="15" customHeight="true" spans="1:9">
      <c r="A31" s="4" t="s">
        <v>34</v>
      </c>
      <c r="B31" s="4">
        <v>24</v>
      </c>
      <c r="C31" s="4">
        <v>4</v>
      </c>
      <c r="D31" s="5"/>
      <c r="E31">
        <v>15</v>
      </c>
      <c r="F31" s="5">
        <v>19</v>
      </c>
      <c r="H31">
        <v>20</v>
      </c>
      <c r="I31">
        <v>20</v>
      </c>
    </row>
    <row r="32" customFormat="true" ht="15" customHeight="true" spans="1:8">
      <c r="A32" s="4" t="s">
        <v>35</v>
      </c>
      <c r="B32" s="4">
        <v>9</v>
      </c>
      <c r="C32" s="4">
        <v>0</v>
      </c>
      <c r="D32" s="4"/>
      <c r="E32">
        <v>4</v>
      </c>
      <c r="F32" s="4">
        <v>7</v>
      </c>
      <c r="H32">
        <v>9</v>
      </c>
    </row>
    <row r="33" customFormat="true" ht="15" customHeight="true" spans="1:8">
      <c r="A33" s="4" t="s">
        <v>34</v>
      </c>
      <c r="B33" s="4">
        <v>8</v>
      </c>
      <c r="C33" s="4">
        <v>0</v>
      </c>
      <c r="D33" s="4"/>
      <c r="E33">
        <v>3</v>
      </c>
      <c r="F33" s="4">
        <v>6</v>
      </c>
      <c r="H33">
        <v>8</v>
      </c>
    </row>
    <row r="34" ht="15" customHeight="true" spans="1:4">
      <c r="A34" s="12" t="s">
        <v>36</v>
      </c>
      <c r="B34" s="12"/>
      <c r="C34" s="12"/>
      <c r="D34" s="12"/>
    </row>
    <row r="35" ht="15" customHeight="true" spans="1:4">
      <c r="A35" s="4" t="s">
        <v>3</v>
      </c>
      <c r="B35" s="5" t="s">
        <v>37</v>
      </c>
      <c r="C35" s="5" t="s">
        <v>38</v>
      </c>
      <c r="D35" s="5" t="s">
        <v>39</v>
      </c>
    </row>
    <row r="36" customFormat="true" ht="16" customHeight="true" spans="1:4">
      <c r="A36" s="4" t="s">
        <v>40</v>
      </c>
      <c r="B36" s="5">
        <f>B37</f>
        <v>100.11</v>
      </c>
      <c r="C36" s="5">
        <f>C38+C43+C46</f>
        <v>3092.07</v>
      </c>
      <c r="D36" s="10" t="s">
        <v>41</v>
      </c>
    </row>
    <row r="37" customFormat="true" ht="15" customHeight="true" spans="1:8">
      <c r="A37" s="4" t="s">
        <v>42</v>
      </c>
      <c r="B37" s="5">
        <f>B48+B42+B40+B45</f>
        <v>100.11</v>
      </c>
      <c r="C37" s="5">
        <f>C48+C42+C40+C45</f>
        <v>100.11</v>
      </c>
      <c r="D37" s="10" t="s">
        <v>84</v>
      </c>
      <c r="H37" s="6">
        <f>G37+155.6</f>
        <v>155.6</v>
      </c>
    </row>
    <row r="38" customFormat="true" ht="19" customHeight="true" spans="1:8">
      <c r="A38" s="4" t="s">
        <v>85</v>
      </c>
      <c r="B38" s="6">
        <f>B40+B42</f>
        <v>29.9</v>
      </c>
      <c r="C38" s="5">
        <v>2100.42</v>
      </c>
      <c r="D38" s="10" t="s">
        <v>86</v>
      </c>
      <c r="H38" s="6"/>
    </row>
    <row r="39" customFormat="true" ht="15" customHeight="true" spans="1:8">
      <c r="A39" s="4" t="s">
        <v>44</v>
      </c>
      <c r="B39" s="5">
        <v>1</v>
      </c>
      <c r="C39" s="85">
        <v>1</v>
      </c>
      <c r="D39" s="14"/>
      <c r="H39" s="5">
        <v>0</v>
      </c>
    </row>
    <row r="40" customFormat="true" ht="15" customHeight="true" spans="1:8">
      <c r="A40" s="4" t="s">
        <v>45</v>
      </c>
      <c r="B40" s="86">
        <v>20.8</v>
      </c>
      <c r="C40" s="86">
        <v>20.8</v>
      </c>
      <c r="D40" s="4"/>
      <c r="H40" s="5">
        <v>0</v>
      </c>
    </row>
    <row r="41" customFormat="true" ht="20" customHeight="true" spans="1:8">
      <c r="A41" s="4" t="s">
        <v>46</v>
      </c>
      <c r="B41" s="87">
        <v>1</v>
      </c>
      <c r="C41" s="5">
        <v>1</v>
      </c>
      <c r="D41" s="11"/>
      <c r="H41" s="5">
        <v>2</v>
      </c>
    </row>
    <row r="42" customFormat="true" ht="22" customHeight="true" spans="1:8">
      <c r="A42" s="88" t="s">
        <v>50</v>
      </c>
      <c r="B42" s="86">
        <v>9.1</v>
      </c>
      <c r="C42" s="86">
        <v>9.1</v>
      </c>
      <c r="D42" s="11"/>
      <c r="H42" s="5">
        <f>6.38+G42</f>
        <v>6.38</v>
      </c>
    </row>
    <row r="43" customFormat="true" ht="25" customHeight="true" spans="1:8">
      <c r="A43" s="4" t="s">
        <v>87</v>
      </c>
      <c r="B43" s="5">
        <f>B45</f>
        <v>0.91</v>
      </c>
      <c r="C43" s="91">
        <v>104.03</v>
      </c>
      <c r="D43" s="15" t="s">
        <v>88</v>
      </c>
      <c r="H43" s="92"/>
    </row>
    <row r="44" customFormat="true" ht="22" customHeight="true" spans="1:4">
      <c r="A44" s="4" t="s">
        <v>77</v>
      </c>
      <c r="B44" s="5">
        <v>4</v>
      </c>
      <c r="C44" s="5">
        <v>4</v>
      </c>
      <c r="D44" s="10"/>
    </row>
    <row r="45" customFormat="true" ht="21" customHeight="true" spans="1:4">
      <c r="A45" s="4" t="s">
        <v>78</v>
      </c>
      <c r="B45" s="5">
        <v>0.91</v>
      </c>
      <c r="C45" s="5">
        <v>0.91</v>
      </c>
      <c r="D45" s="10"/>
    </row>
    <row r="46" customFormat="true" ht="18" customHeight="true" spans="1:8">
      <c r="A46" s="4" t="s">
        <v>89</v>
      </c>
      <c r="B46" s="6">
        <f>B48</f>
        <v>69.3</v>
      </c>
      <c r="C46" s="85">
        <v>887.62</v>
      </c>
      <c r="D46" s="90" t="s">
        <v>90</v>
      </c>
      <c r="H46" s="92"/>
    </row>
    <row r="47" customFormat="true" ht="21" customHeight="true" spans="1:8">
      <c r="A47" s="4" t="s">
        <v>47</v>
      </c>
      <c r="B47" s="87">
        <v>5</v>
      </c>
      <c r="C47" s="5">
        <v>5</v>
      </c>
      <c r="D47" s="11"/>
      <c r="H47" s="5">
        <v>12</v>
      </c>
    </row>
    <row r="48" customFormat="true" ht="18" customHeight="true" spans="1:8">
      <c r="A48" s="4" t="s">
        <v>49</v>
      </c>
      <c r="B48" s="86">
        <v>69.3</v>
      </c>
      <c r="C48" s="86">
        <v>69.3</v>
      </c>
      <c r="D48" s="11"/>
      <c r="H48" s="5">
        <f>C48</f>
        <v>69.3</v>
      </c>
    </row>
    <row r="49" customFormat="true" ht="21" customHeight="true" spans="1:4">
      <c r="A49" s="4" t="s">
        <v>52</v>
      </c>
      <c r="B49" s="5">
        <v>0</v>
      </c>
      <c r="C49" s="91">
        <v>0</v>
      </c>
      <c r="D49" s="15"/>
    </row>
    <row r="50" ht="15" customHeight="true" spans="1:4">
      <c r="A50" s="12" t="s">
        <v>54</v>
      </c>
      <c r="B50" s="12"/>
      <c r="C50" s="12"/>
      <c r="D50" s="12"/>
    </row>
    <row r="51" ht="15" customHeight="true" spans="1:4">
      <c r="A51" s="4" t="s">
        <v>3</v>
      </c>
      <c r="B51" s="5" t="s">
        <v>37</v>
      </c>
      <c r="C51" s="5" t="s">
        <v>38</v>
      </c>
      <c r="D51" s="5" t="s">
        <v>39</v>
      </c>
    </row>
    <row r="52" ht="15" customHeight="true" spans="1:4">
      <c r="A52" s="4" t="s">
        <v>55</v>
      </c>
      <c r="B52" s="5"/>
      <c r="C52" s="5"/>
      <c r="D52" s="4"/>
    </row>
    <row r="53" ht="15" customHeight="true" spans="1:4">
      <c r="A53" s="4" t="s">
        <v>56</v>
      </c>
      <c r="B53" s="5"/>
      <c r="C53" s="5"/>
      <c r="D53" s="4"/>
    </row>
    <row r="54" ht="15" customHeight="true" spans="1:4">
      <c r="A54" s="4" t="s">
        <v>57</v>
      </c>
      <c r="B54" s="5"/>
      <c r="C54" s="5"/>
      <c r="D54" s="16"/>
    </row>
    <row r="55" ht="15" customHeight="true" spans="1:4">
      <c r="A55" s="4" t="s">
        <v>58</v>
      </c>
      <c r="B55" s="5"/>
      <c r="C55" s="5"/>
      <c r="D55" s="16"/>
    </row>
    <row r="56" ht="15" customHeight="true" spans="1:4">
      <c r="A56" s="4" t="s">
        <v>59</v>
      </c>
      <c r="B56" s="5"/>
      <c r="C56" s="5"/>
      <c r="D56" s="16"/>
    </row>
    <row r="57" ht="15" customHeight="true" spans="1:4">
      <c r="A57" s="12" t="s">
        <v>60</v>
      </c>
      <c r="B57" s="12"/>
      <c r="C57" s="12"/>
      <c r="D57" s="12"/>
    </row>
    <row r="58" ht="15" customHeight="true" spans="1:4">
      <c r="A58" s="4" t="s">
        <v>3</v>
      </c>
      <c r="B58" s="5" t="s">
        <v>37</v>
      </c>
      <c r="C58" s="5" t="s">
        <v>38</v>
      </c>
      <c r="D58" s="5" t="s">
        <v>39</v>
      </c>
    </row>
    <row r="59" customFormat="true" ht="23" customHeight="true" spans="1:6">
      <c r="A59" s="4" t="s">
        <v>61</v>
      </c>
      <c r="B59" s="6">
        <v>674.4</v>
      </c>
      <c r="C59" s="5">
        <v>1940.38</v>
      </c>
      <c r="D59" s="8" t="s">
        <v>91</v>
      </c>
      <c r="E59">
        <v>1169.72</v>
      </c>
      <c r="F59">
        <f>E59-C59</f>
        <v>-770.66</v>
      </c>
    </row>
    <row r="60" customFormat="true" ht="24" customHeight="true" spans="1:6">
      <c r="A60" s="4" t="s">
        <v>62</v>
      </c>
      <c r="B60" s="5">
        <v>46.52</v>
      </c>
      <c r="C60" s="5">
        <v>174.89</v>
      </c>
      <c r="D60" s="8"/>
      <c r="E60">
        <v>109.82</v>
      </c>
      <c r="F60">
        <f>E60-C60</f>
        <v>-65.07</v>
      </c>
    </row>
    <row r="61" ht="15" customHeight="true" spans="1:4">
      <c r="A61" s="4" t="s">
        <v>63</v>
      </c>
      <c r="B61" s="5"/>
      <c r="C61" s="5"/>
      <c r="D61" s="12"/>
    </row>
    <row r="62" ht="15" customHeight="true" spans="1:4">
      <c r="A62" s="4" t="s">
        <v>64</v>
      </c>
      <c r="B62" s="5"/>
      <c r="C62" s="5"/>
      <c r="D62" s="4"/>
    </row>
    <row r="63" ht="15" customHeight="true" spans="1:4">
      <c r="A63" s="4" t="s">
        <v>65</v>
      </c>
      <c r="B63" s="5"/>
      <c r="C63" s="5"/>
      <c r="D63" s="4"/>
    </row>
    <row r="64" ht="15" customHeight="true" spans="1:4">
      <c r="A64" s="4" t="s">
        <v>66</v>
      </c>
      <c r="B64" s="5"/>
      <c r="C64" s="5"/>
      <c r="D64" s="4"/>
    </row>
    <row r="65" ht="15" customHeight="true" spans="1:4">
      <c r="A65" s="4" t="s">
        <v>67</v>
      </c>
      <c r="B65" s="5"/>
      <c r="C65" s="5"/>
      <c r="D65" s="4"/>
    </row>
    <row r="66" ht="15" customHeight="true" spans="1:4">
      <c r="A66" s="4" t="s">
        <v>68</v>
      </c>
      <c r="B66" s="5"/>
      <c r="C66" s="5"/>
      <c r="D66" s="4"/>
    </row>
    <row r="67" ht="15" customHeight="true" spans="1:4">
      <c r="A67" s="4" t="s">
        <v>69</v>
      </c>
      <c r="B67" s="5"/>
      <c r="C67" s="5"/>
      <c r="D67" s="10"/>
    </row>
    <row r="68" ht="15" customHeight="true" spans="1:4">
      <c r="A68" s="4" t="s">
        <v>70</v>
      </c>
      <c r="B68" s="5"/>
      <c r="C68" s="5"/>
      <c r="D68" s="17"/>
    </row>
  </sheetData>
  <mergeCells count="8">
    <mergeCell ref="A1:D1"/>
    <mergeCell ref="A2:D2"/>
    <mergeCell ref="A3:D3"/>
    <mergeCell ref="A34:D34"/>
    <mergeCell ref="A50:D50"/>
    <mergeCell ref="A57:D57"/>
    <mergeCell ref="D11:D12"/>
    <mergeCell ref="D59:D60"/>
  </mergeCells>
  <pageMargins left="0.65" right="0.409027777777778" top="0.5" bottom="0.629166666666667" header="0.259027777777778" footer="0.196527777777778"/>
  <pageSetup paperSize="9"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8"/>
  <sheetViews>
    <sheetView workbookViewId="0">
      <selection activeCell="A2" sqref="A2:D2"/>
    </sheetView>
  </sheetViews>
  <sheetFormatPr defaultColWidth="9" defaultRowHeight="13.5"/>
  <cols>
    <col min="1" max="1" width="37.8833333333333" customWidth="true"/>
    <col min="2" max="3" width="12.5" customWidth="true"/>
    <col min="4" max="4" width="29.8833333333333" customWidth="true"/>
    <col min="5" max="9" width="9" hidden="true" customWidth="true"/>
  </cols>
  <sheetData>
    <row r="1" ht="40.5" customHeight="true" spans="1:4">
      <c r="A1" s="1" t="s">
        <v>0</v>
      </c>
      <c r="B1" s="1"/>
      <c r="C1" s="1"/>
      <c r="D1" s="1"/>
    </row>
    <row r="2" spans="1:4">
      <c r="A2" s="2" t="s">
        <v>92</v>
      </c>
      <c r="B2" s="2"/>
      <c r="C2" s="2"/>
      <c r="D2" s="2"/>
    </row>
    <row r="3" customHeight="true" spans="1:4">
      <c r="A3" s="3" t="s">
        <v>2</v>
      </c>
      <c r="B3" s="3"/>
      <c r="C3" s="3"/>
      <c r="D3" s="3"/>
    </row>
    <row r="4" ht="17.25" customHeight="true" spans="1:4">
      <c r="A4" s="4" t="s">
        <v>3</v>
      </c>
      <c r="B4" s="5" t="s">
        <v>4</v>
      </c>
      <c r="C4" s="5" t="s">
        <v>5</v>
      </c>
      <c r="D4" s="5" t="s">
        <v>6</v>
      </c>
    </row>
    <row r="5" customFormat="true" ht="15" customHeight="true" spans="1:4">
      <c r="A5" s="4" t="s">
        <v>7</v>
      </c>
      <c r="B5" s="5">
        <v>52</v>
      </c>
      <c r="C5" s="5">
        <v>2</v>
      </c>
      <c r="D5" s="10" t="s">
        <v>93</v>
      </c>
    </row>
    <row r="6" customFormat="true" ht="15" customHeight="true" spans="1:4">
      <c r="A6" s="4" t="s">
        <v>8</v>
      </c>
      <c r="B6" s="5">
        <v>52</v>
      </c>
      <c r="C6" s="5">
        <v>2</v>
      </c>
      <c r="D6" s="4"/>
    </row>
    <row r="7" customFormat="true" ht="15" customHeight="true" spans="1:8">
      <c r="A7" s="4" t="s">
        <v>9</v>
      </c>
      <c r="B7" s="6">
        <v>6707.13</v>
      </c>
      <c r="C7" s="5">
        <v>213.92</v>
      </c>
      <c r="D7" s="4"/>
      <c r="E7" s="6">
        <v>5133.7</v>
      </c>
      <c r="F7">
        <v>4990.35</v>
      </c>
      <c r="H7" s="6">
        <v>4990.35</v>
      </c>
    </row>
    <row r="8" customFormat="true" ht="15" customHeight="true" spans="1:8">
      <c r="A8" s="7" t="s">
        <v>10</v>
      </c>
      <c r="B8" s="6">
        <v>5502.99</v>
      </c>
      <c r="C8" s="5">
        <v>19.04</v>
      </c>
      <c r="D8" s="4"/>
      <c r="E8" s="5">
        <v>4304.83</v>
      </c>
      <c r="F8">
        <v>4329.07</v>
      </c>
      <c r="H8" s="6">
        <v>4329.07</v>
      </c>
    </row>
    <row r="9" customFormat="true" ht="15" customHeight="true" spans="1:8">
      <c r="A9" s="4" t="s">
        <v>11</v>
      </c>
      <c r="B9" s="6">
        <v>759.38</v>
      </c>
      <c r="C9" s="5">
        <v>8</v>
      </c>
      <c r="D9" s="4"/>
      <c r="E9" s="5">
        <v>652.38</v>
      </c>
      <c r="F9">
        <v>661.12</v>
      </c>
      <c r="H9" s="6">
        <v>661.12</v>
      </c>
    </row>
    <row r="10" customFormat="true" ht="15" customHeight="true" spans="1:8">
      <c r="A10" s="4" t="s">
        <v>12</v>
      </c>
      <c r="B10" s="6">
        <v>610.38</v>
      </c>
      <c r="C10" s="5">
        <v>9.86000000000001</v>
      </c>
      <c r="D10" s="4"/>
      <c r="E10" s="5">
        <v>534.64</v>
      </c>
      <c r="F10">
        <v>542.89</v>
      </c>
      <c r="H10" s="6">
        <v>542.89</v>
      </c>
    </row>
    <row r="11" customFormat="true" ht="18.75" customHeight="true" spans="1:8">
      <c r="A11" s="4" t="s">
        <v>13</v>
      </c>
      <c r="B11" s="6">
        <v>9768.27</v>
      </c>
      <c r="C11" s="5">
        <v>252.360000000001</v>
      </c>
      <c r="D11" s="8" t="s">
        <v>94</v>
      </c>
      <c r="E11" s="6">
        <v>6203.2</v>
      </c>
      <c r="F11" s="6">
        <v>6260.93</v>
      </c>
      <c r="H11" s="6">
        <v>6260.93</v>
      </c>
    </row>
    <row r="12" customFormat="true" ht="21" customHeight="true" spans="1:8">
      <c r="A12" s="4" t="s">
        <v>15</v>
      </c>
      <c r="B12" s="6">
        <v>6055.91</v>
      </c>
      <c r="C12" s="5">
        <v>191.93</v>
      </c>
      <c r="D12" s="8"/>
      <c r="E12" s="5">
        <v>3055.64</v>
      </c>
      <c r="F12" s="6">
        <v>3110.54</v>
      </c>
      <c r="H12" s="6">
        <v>3110.54</v>
      </c>
    </row>
    <row r="13" customFormat="true" ht="19" customHeight="true" spans="1:8">
      <c r="A13" s="4" t="s">
        <v>16</v>
      </c>
      <c r="B13" s="5">
        <v>5</v>
      </c>
      <c r="C13" s="5">
        <v>-1</v>
      </c>
      <c r="D13" s="9"/>
      <c r="E13" s="5">
        <v>13</v>
      </c>
      <c r="H13" s="5">
        <v>11</v>
      </c>
    </row>
    <row r="14" ht="15" customHeight="true" spans="1:4">
      <c r="A14" s="4" t="s">
        <v>17</v>
      </c>
      <c r="B14" s="5"/>
      <c r="C14" s="5"/>
      <c r="D14" s="4"/>
    </row>
    <row r="15" ht="15" customHeight="true" spans="1:4">
      <c r="A15" s="4" t="s">
        <v>18</v>
      </c>
      <c r="B15" s="5"/>
      <c r="C15" s="5"/>
      <c r="D15" s="4"/>
    </row>
    <row r="16" ht="17.25" customHeight="true" spans="1:4">
      <c r="A16" s="4" t="s">
        <v>19</v>
      </c>
      <c r="B16" s="5"/>
      <c r="C16" s="5"/>
      <c r="D16" s="10"/>
    </row>
    <row r="17" ht="15" customHeight="true" spans="1:4">
      <c r="A17" s="4" t="s">
        <v>20</v>
      </c>
      <c r="B17" s="5"/>
      <c r="C17" s="5"/>
      <c r="D17" s="11"/>
    </row>
    <row r="18" ht="15" customHeight="true" spans="1:4">
      <c r="A18" s="4" t="s">
        <v>21</v>
      </c>
      <c r="B18" s="5"/>
      <c r="C18" s="5"/>
      <c r="D18" s="4"/>
    </row>
    <row r="19" ht="15" customHeight="true" spans="1:4">
      <c r="A19" s="4" t="s">
        <v>22</v>
      </c>
      <c r="B19" s="5"/>
      <c r="C19" s="5"/>
      <c r="D19" s="5"/>
    </row>
    <row r="20" ht="15" customHeight="true" spans="1:4">
      <c r="A20" s="4" t="s">
        <v>23</v>
      </c>
      <c r="B20" s="5"/>
      <c r="C20" s="5"/>
      <c r="D20" s="5"/>
    </row>
    <row r="21" ht="15" customHeight="true" spans="1:4">
      <c r="A21" s="4" t="s">
        <v>24</v>
      </c>
      <c r="B21" s="5"/>
      <c r="C21" s="5"/>
      <c r="D21" s="5"/>
    </row>
    <row r="22" ht="15" customHeight="true" spans="1:4">
      <c r="A22" s="4" t="s">
        <v>25</v>
      </c>
      <c r="B22" s="5"/>
      <c r="C22" s="5"/>
      <c r="D22" s="5"/>
    </row>
    <row r="23" ht="15" customHeight="true" spans="1:4">
      <c r="A23" s="4" t="s">
        <v>26</v>
      </c>
      <c r="B23" s="5"/>
      <c r="C23" s="5"/>
      <c r="D23" s="5"/>
    </row>
    <row r="24" ht="15" customHeight="true" spans="1:4">
      <c r="A24" s="4" t="s">
        <v>27</v>
      </c>
      <c r="B24" s="5"/>
      <c r="C24" s="5"/>
      <c r="D24" s="5"/>
    </row>
    <row r="25" ht="15" customHeight="true" spans="1:4">
      <c r="A25" s="4" t="s">
        <v>28</v>
      </c>
      <c r="B25" s="5"/>
      <c r="C25" s="5"/>
      <c r="D25" s="10"/>
    </row>
    <row r="26" ht="15" customHeight="true" spans="1:4">
      <c r="A26" s="4" t="s">
        <v>29</v>
      </c>
      <c r="B26" s="5"/>
      <c r="C26" s="5"/>
      <c r="D26" s="5"/>
    </row>
    <row r="27" ht="15" customHeight="true" spans="1:4">
      <c r="A27" s="4" t="s">
        <v>30</v>
      </c>
      <c r="B27" s="5"/>
      <c r="C27" s="5"/>
      <c r="D27" s="5"/>
    </row>
    <row r="28" ht="15" customHeight="true" spans="1:4">
      <c r="A28" s="4" t="s">
        <v>31</v>
      </c>
      <c r="B28" s="5"/>
      <c r="C28" s="5"/>
      <c r="D28" s="5"/>
    </row>
    <row r="29" ht="15" customHeight="true" spans="1:6">
      <c r="A29" s="4" t="s">
        <v>32</v>
      </c>
      <c r="B29" s="5"/>
      <c r="C29" s="5"/>
      <c r="D29" s="5"/>
      <c r="E29" t="s">
        <v>74</v>
      </c>
      <c r="F29" t="s">
        <v>75</v>
      </c>
    </row>
    <row r="30" customFormat="true" ht="15" customHeight="true" spans="1:9">
      <c r="A30" s="4" t="s">
        <v>33</v>
      </c>
      <c r="B30" s="4">
        <v>21</v>
      </c>
      <c r="C30" s="4">
        <v>-3</v>
      </c>
      <c r="D30" s="5"/>
      <c r="E30">
        <v>16</v>
      </c>
      <c r="F30" s="5">
        <v>20</v>
      </c>
      <c r="H30">
        <v>21</v>
      </c>
      <c r="I30">
        <v>21</v>
      </c>
    </row>
    <row r="31" customFormat="true" ht="15" customHeight="true" spans="1:9">
      <c r="A31" s="4" t="s">
        <v>34</v>
      </c>
      <c r="B31" s="4">
        <v>20</v>
      </c>
      <c r="C31" s="4">
        <v>-3</v>
      </c>
      <c r="D31" s="5"/>
      <c r="E31">
        <v>15</v>
      </c>
      <c r="F31" s="5">
        <v>19</v>
      </c>
      <c r="H31">
        <v>20</v>
      </c>
      <c r="I31">
        <v>20</v>
      </c>
    </row>
    <row r="32" customFormat="true" ht="15" customHeight="true" spans="1:8">
      <c r="A32" s="4" t="s">
        <v>35</v>
      </c>
      <c r="B32" s="4">
        <v>6</v>
      </c>
      <c r="C32" s="4">
        <v>-4</v>
      </c>
      <c r="D32" s="4"/>
      <c r="E32">
        <v>4</v>
      </c>
      <c r="F32" s="4">
        <v>7</v>
      </c>
      <c r="H32">
        <v>9</v>
      </c>
    </row>
    <row r="33" customFormat="true" ht="15" customHeight="true" spans="1:8">
      <c r="A33" s="4" t="s">
        <v>34</v>
      </c>
      <c r="B33" s="4">
        <v>5</v>
      </c>
      <c r="C33" s="4">
        <v>-4</v>
      </c>
      <c r="D33" s="4"/>
      <c r="E33">
        <v>3</v>
      </c>
      <c r="F33" s="4">
        <v>6</v>
      </c>
      <c r="H33">
        <v>8</v>
      </c>
    </row>
    <row r="34" ht="15" customHeight="true" spans="1:4">
      <c r="A34" s="12" t="s">
        <v>36</v>
      </c>
      <c r="B34" s="12"/>
      <c r="C34" s="12"/>
      <c r="D34" s="12"/>
    </row>
    <row r="35" ht="15" customHeight="true" spans="1:4">
      <c r="A35" s="4" t="s">
        <v>3</v>
      </c>
      <c r="B35" s="5" t="s">
        <v>37</v>
      </c>
      <c r="C35" s="5" t="s">
        <v>38</v>
      </c>
      <c r="D35" s="5" t="s">
        <v>39</v>
      </c>
    </row>
    <row r="36" customFormat="true" ht="16" customHeight="true" spans="1:4">
      <c r="A36" s="4" t="s">
        <v>40</v>
      </c>
      <c r="B36" s="5">
        <f>B37</f>
        <v>125.51</v>
      </c>
      <c r="C36" s="5">
        <f>C38+C43+C46</f>
        <v>3273.22</v>
      </c>
      <c r="D36" s="10" t="s">
        <v>41</v>
      </c>
    </row>
    <row r="37" customFormat="true" ht="15" customHeight="true" spans="1:8">
      <c r="A37" s="4" t="s">
        <v>42</v>
      </c>
      <c r="B37" s="5">
        <f>B48+B42+B40+B45</f>
        <v>125.51</v>
      </c>
      <c r="C37" s="5">
        <f>C48+C42+C40+C45</f>
        <v>281.27</v>
      </c>
      <c r="D37" s="10" t="s">
        <v>84</v>
      </c>
      <c r="H37" s="6">
        <f>G37+155.6</f>
        <v>155.6</v>
      </c>
    </row>
    <row r="38" customFormat="true" ht="19" customHeight="true" spans="1:8">
      <c r="A38" s="4" t="s">
        <v>85</v>
      </c>
      <c r="B38" s="6">
        <f>B40+B42</f>
        <v>13.23</v>
      </c>
      <c r="C38" s="5">
        <v>2155.32</v>
      </c>
      <c r="D38" s="10" t="s">
        <v>86</v>
      </c>
      <c r="H38" s="6"/>
    </row>
    <row r="39" customFormat="true" ht="15" customHeight="true" spans="1:8">
      <c r="A39" s="4" t="s">
        <v>44</v>
      </c>
      <c r="B39" s="5">
        <v>2</v>
      </c>
      <c r="C39" s="85">
        <v>4</v>
      </c>
      <c r="D39" s="14" t="s">
        <v>95</v>
      </c>
      <c r="H39" s="5">
        <v>0</v>
      </c>
    </row>
    <row r="40" customFormat="true" ht="15" customHeight="true" spans="1:8">
      <c r="A40" s="4" t="s">
        <v>45</v>
      </c>
      <c r="B40" s="86">
        <v>13.23</v>
      </c>
      <c r="C40" s="86">
        <v>36.96</v>
      </c>
      <c r="D40" s="4"/>
      <c r="H40" s="5">
        <v>0</v>
      </c>
    </row>
    <row r="41" customFormat="true" ht="20" customHeight="true" spans="1:8">
      <c r="A41" s="4" t="s">
        <v>46</v>
      </c>
      <c r="B41" s="87">
        <v>0</v>
      </c>
      <c r="C41" s="5">
        <v>2</v>
      </c>
      <c r="D41" s="10" t="s">
        <v>96</v>
      </c>
      <c r="H41" s="5">
        <v>2</v>
      </c>
    </row>
    <row r="42" customFormat="true" ht="22" customHeight="true" spans="1:8">
      <c r="A42" s="88" t="s">
        <v>50</v>
      </c>
      <c r="B42" s="86">
        <v>0</v>
      </c>
      <c r="C42" s="86">
        <v>47.85</v>
      </c>
      <c r="D42" s="11"/>
      <c r="H42" s="5">
        <f>6.38+G42</f>
        <v>6.38</v>
      </c>
    </row>
    <row r="43" customFormat="true" ht="25" customHeight="true" spans="1:8">
      <c r="A43" s="4" t="s">
        <v>87</v>
      </c>
      <c r="B43" s="5">
        <f>B45</f>
        <v>0.28</v>
      </c>
      <c r="C43" s="89">
        <v>104.88</v>
      </c>
      <c r="D43" s="15" t="s">
        <v>88</v>
      </c>
      <c r="H43" s="92"/>
    </row>
    <row r="44" customFormat="true" ht="22" customHeight="true" spans="1:4">
      <c r="A44" s="4" t="s">
        <v>77</v>
      </c>
      <c r="B44" s="5">
        <v>1</v>
      </c>
      <c r="C44" s="5">
        <v>5</v>
      </c>
      <c r="D44" s="10"/>
    </row>
    <row r="45" customFormat="true" ht="21" customHeight="true" spans="1:4">
      <c r="A45" s="4" t="s">
        <v>78</v>
      </c>
      <c r="B45" s="5">
        <v>0.28</v>
      </c>
      <c r="C45" s="5">
        <v>1.76</v>
      </c>
      <c r="D45" s="10"/>
    </row>
    <row r="46" customFormat="true" ht="18" customHeight="true" spans="1:8">
      <c r="A46" s="4" t="s">
        <v>89</v>
      </c>
      <c r="B46" s="6">
        <f>B48</f>
        <v>112</v>
      </c>
      <c r="C46" s="85">
        <v>1013.02</v>
      </c>
      <c r="D46" s="90" t="s">
        <v>90</v>
      </c>
      <c r="H46" s="92"/>
    </row>
    <row r="47" customFormat="true" ht="21" customHeight="true" spans="1:8">
      <c r="A47" s="4" t="s">
        <v>47</v>
      </c>
      <c r="B47" s="87">
        <v>6</v>
      </c>
      <c r="C47" s="5">
        <v>13</v>
      </c>
      <c r="D47" s="10" t="s">
        <v>79</v>
      </c>
      <c r="H47" s="5">
        <v>12</v>
      </c>
    </row>
    <row r="48" customFormat="true" ht="18" customHeight="true" spans="1:8">
      <c r="A48" s="4" t="s">
        <v>49</v>
      </c>
      <c r="B48" s="86">
        <v>112</v>
      </c>
      <c r="C48" s="86">
        <v>194.7</v>
      </c>
      <c r="D48" s="11"/>
      <c r="H48" s="5">
        <f>C48</f>
        <v>194.7</v>
      </c>
    </row>
    <row r="49" customFormat="true" ht="21" customHeight="true" spans="1:4">
      <c r="A49" s="4" t="s">
        <v>52</v>
      </c>
      <c r="B49" s="5">
        <v>0</v>
      </c>
      <c r="C49" s="91">
        <v>1</v>
      </c>
      <c r="D49" s="15" t="s">
        <v>97</v>
      </c>
    </row>
    <row r="50" ht="15" customHeight="true" spans="1:4">
      <c r="A50" s="12" t="s">
        <v>54</v>
      </c>
      <c r="B50" s="12"/>
      <c r="C50" s="12"/>
      <c r="D50" s="12"/>
    </row>
    <row r="51" ht="15" customHeight="true" spans="1:4">
      <c r="A51" s="4" t="s">
        <v>3</v>
      </c>
      <c r="B51" s="5" t="s">
        <v>37</v>
      </c>
      <c r="C51" s="5" t="s">
        <v>38</v>
      </c>
      <c r="D51" s="5" t="s">
        <v>39</v>
      </c>
    </row>
    <row r="52" ht="15" customHeight="true" spans="1:4">
      <c r="A52" s="4" t="s">
        <v>55</v>
      </c>
      <c r="B52" s="5"/>
      <c r="C52" s="5"/>
      <c r="D52" s="4"/>
    </row>
    <row r="53" ht="15" customHeight="true" spans="1:4">
      <c r="A53" s="4" t="s">
        <v>56</v>
      </c>
      <c r="B53" s="5"/>
      <c r="C53" s="5"/>
      <c r="D53" s="4"/>
    </row>
    <row r="54" ht="15" customHeight="true" spans="1:4">
      <c r="A54" s="4" t="s">
        <v>57</v>
      </c>
      <c r="B54" s="5"/>
      <c r="C54" s="5"/>
      <c r="D54" s="16"/>
    </row>
    <row r="55" ht="15" customHeight="true" spans="1:4">
      <c r="A55" s="4" t="s">
        <v>58</v>
      </c>
      <c r="B55" s="5"/>
      <c r="C55" s="5"/>
      <c r="D55" s="16"/>
    </row>
    <row r="56" ht="15" customHeight="true" spans="1:4">
      <c r="A56" s="4" t="s">
        <v>59</v>
      </c>
      <c r="B56" s="5"/>
      <c r="C56" s="5"/>
      <c r="D56" s="16"/>
    </row>
    <row r="57" ht="15" customHeight="true" spans="1:4">
      <c r="A57" s="12" t="s">
        <v>60</v>
      </c>
      <c r="B57" s="12"/>
      <c r="C57" s="12"/>
      <c r="D57" s="12"/>
    </row>
    <row r="58" ht="15" customHeight="true" spans="1:4">
      <c r="A58" s="4" t="s">
        <v>3</v>
      </c>
      <c r="B58" s="5" t="s">
        <v>37</v>
      </c>
      <c r="C58" s="5" t="s">
        <v>38</v>
      </c>
      <c r="D58" s="5" t="s">
        <v>39</v>
      </c>
    </row>
    <row r="59" customFormat="true" ht="23" customHeight="true" spans="1:6">
      <c r="A59" s="4" t="s">
        <v>61</v>
      </c>
      <c r="B59" s="6">
        <v>754.77</v>
      </c>
      <c r="C59" s="5">
        <v>1408.54</v>
      </c>
      <c r="D59" s="8" t="s">
        <v>98</v>
      </c>
      <c r="E59">
        <v>1169.72</v>
      </c>
      <c r="F59">
        <f>E59-C59</f>
        <v>-238.82</v>
      </c>
    </row>
    <row r="60" customFormat="true" ht="24" customHeight="true" spans="1:6">
      <c r="A60" s="4" t="s">
        <v>62</v>
      </c>
      <c r="B60" s="6">
        <v>61.64</v>
      </c>
      <c r="C60" s="5">
        <v>115.03</v>
      </c>
      <c r="D60" s="8"/>
      <c r="E60">
        <v>109.82</v>
      </c>
      <c r="F60">
        <f>E60-C60</f>
        <v>-5.21000000000001</v>
      </c>
    </row>
    <row r="61" ht="15" customHeight="true" spans="1:4">
      <c r="A61" s="4" t="s">
        <v>63</v>
      </c>
      <c r="B61" s="5"/>
      <c r="C61" s="5"/>
      <c r="D61" s="12"/>
    </row>
    <row r="62" ht="15" customHeight="true" spans="1:4">
      <c r="A62" s="4" t="s">
        <v>64</v>
      </c>
      <c r="B62" s="5"/>
      <c r="C62" s="5"/>
      <c r="D62" s="4"/>
    </row>
    <row r="63" ht="15" customHeight="true" spans="1:4">
      <c r="A63" s="4" t="s">
        <v>65</v>
      </c>
      <c r="B63" s="5"/>
      <c r="C63" s="5"/>
      <c r="D63" s="4"/>
    </row>
    <row r="64" ht="15" customHeight="true" spans="1:4">
      <c r="A64" s="4" t="s">
        <v>66</v>
      </c>
      <c r="B64" s="5"/>
      <c r="C64" s="5"/>
      <c r="D64" s="4"/>
    </row>
    <row r="65" ht="15" customHeight="true" spans="1:4">
      <c r="A65" s="4" t="s">
        <v>67</v>
      </c>
      <c r="B65" s="5"/>
      <c r="C65" s="5"/>
      <c r="D65" s="4"/>
    </row>
    <row r="66" ht="15" customHeight="true" spans="1:4">
      <c r="A66" s="4" t="s">
        <v>68</v>
      </c>
      <c r="B66" s="5"/>
      <c r="C66" s="5"/>
      <c r="D66" s="4"/>
    </row>
    <row r="67" ht="15" customHeight="true" spans="1:4">
      <c r="A67" s="4" t="s">
        <v>69</v>
      </c>
      <c r="B67" s="5"/>
      <c r="C67" s="5"/>
      <c r="D67" s="10"/>
    </row>
    <row r="68" ht="15" customHeight="true" spans="1:4">
      <c r="A68" s="4" t="s">
        <v>70</v>
      </c>
      <c r="B68" s="5"/>
      <c r="C68" s="5"/>
      <c r="D68" s="17"/>
    </row>
  </sheetData>
  <mergeCells count="8">
    <mergeCell ref="A1:D1"/>
    <mergeCell ref="A2:D2"/>
    <mergeCell ref="A3:D3"/>
    <mergeCell ref="A34:D34"/>
    <mergeCell ref="A50:D50"/>
    <mergeCell ref="A57:D57"/>
    <mergeCell ref="D11:D12"/>
    <mergeCell ref="D59:D60"/>
  </mergeCells>
  <pageMargins left="0.65" right="0.409027777777778" top="0.5" bottom="0.629166666666667" header="0.259027777777778" footer="0.196527777777778"/>
  <pageSetup paperSize="9"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68"/>
  <sheetViews>
    <sheetView tabSelected="1" view="pageBreakPreview" zoomScale="145" zoomScaleNormal="140" zoomScaleSheetLayoutView="145" workbookViewId="0">
      <selection activeCell="A1" sqref="A1:D1"/>
    </sheetView>
  </sheetViews>
  <sheetFormatPr defaultColWidth="9" defaultRowHeight="15.75"/>
  <cols>
    <col min="1" max="1" width="28.3916666666667" style="20" customWidth="true"/>
    <col min="2" max="2" width="12.8416666666667" style="21" customWidth="true"/>
    <col min="3" max="3" width="12.5" style="21" customWidth="true"/>
    <col min="4" max="4" width="33.8666666666667" style="22" customWidth="true"/>
    <col min="5" max="5" width="9" style="20" customWidth="true"/>
    <col min="6" max="6" width="9" style="20" hidden="true" customWidth="true"/>
    <col min="7" max="7" width="9.25" style="20" hidden="true" customWidth="true"/>
    <col min="8" max="8" width="15.075" style="20" hidden="true" customWidth="true"/>
    <col min="9" max="14" width="9" style="20" hidden="true" customWidth="true"/>
    <col min="15" max="15" width="13.75" style="20" hidden="true" customWidth="true"/>
    <col min="16" max="27" width="9" style="20" hidden="true" customWidth="true"/>
    <col min="28" max="28" width="10.375" style="20" hidden="true" customWidth="true"/>
    <col min="29" max="29" width="9" style="20" hidden="true" customWidth="true"/>
    <col min="30" max="16384" width="9" style="20"/>
  </cols>
  <sheetData>
    <row r="1" ht="21" customHeight="true" spans="1:9">
      <c r="A1" s="23" t="s">
        <v>99</v>
      </c>
      <c r="B1" s="24"/>
      <c r="C1" s="24"/>
      <c r="D1" s="23"/>
      <c r="E1" s="67"/>
      <c r="F1" s="67"/>
      <c r="G1" s="67"/>
      <c r="H1" s="67"/>
      <c r="I1" s="67"/>
    </row>
    <row r="2" spans="1:9">
      <c r="A2" s="25" t="s">
        <v>100</v>
      </c>
      <c r="B2" s="24"/>
      <c r="C2" s="24"/>
      <c r="D2" s="23"/>
      <c r="E2" s="67"/>
      <c r="F2" s="67"/>
      <c r="G2" s="67"/>
      <c r="H2" s="67"/>
      <c r="I2" s="67"/>
    </row>
    <row r="3" spans="1:9">
      <c r="A3" s="25" t="s">
        <v>2</v>
      </c>
      <c r="B3" s="24"/>
      <c r="C3" s="24"/>
      <c r="D3" s="23"/>
      <c r="E3" s="67"/>
      <c r="F3" s="67"/>
      <c r="G3" s="67"/>
      <c r="H3" s="67"/>
      <c r="I3" s="67"/>
    </row>
    <row r="4" spans="1:18">
      <c r="A4" s="26" t="s">
        <v>3</v>
      </c>
      <c r="B4" s="27" t="s">
        <v>101</v>
      </c>
      <c r="C4" s="28" t="s">
        <v>5</v>
      </c>
      <c r="D4" s="29" t="s">
        <v>6</v>
      </c>
      <c r="E4" s="67"/>
      <c r="F4" s="67"/>
      <c r="G4" s="67"/>
      <c r="H4" s="67" t="s">
        <v>102</v>
      </c>
      <c r="I4" s="67"/>
      <c r="R4" s="20" t="s">
        <v>103</v>
      </c>
    </row>
    <row r="5" spans="1:27">
      <c r="A5" s="26" t="s">
        <v>104</v>
      </c>
      <c r="B5" s="30">
        <v>82</v>
      </c>
      <c r="C5" s="31">
        <v>0</v>
      </c>
      <c r="D5" s="29" t="s">
        <v>105</v>
      </c>
      <c r="E5" s="67"/>
      <c r="F5" s="67"/>
      <c r="G5" s="68">
        <v>58</v>
      </c>
      <c r="H5" s="69">
        <v>60</v>
      </c>
      <c r="I5" s="78" t="s">
        <v>106</v>
      </c>
      <c r="O5" s="20" t="e">
        <f>#REF!-'[1]2021年3季度'!B5</f>
        <v>#REF!</v>
      </c>
      <c r="R5" s="81">
        <v>69</v>
      </c>
      <c r="S5" s="20">
        <v>69</v>
      </c>
      <c r="AA5" s="20">
        <v>0</v>
      </c>
    </row>
    <row r="6" spans="1:27">
      <c r="A6" s="26" t="s">
        <v>107</v>
      </c>
      <c r="B6" s="30">
        <v>82</v>
      </c>
      <c r="C6" s="31">
        <v>0</v>
      </c>
      <c r="D6" s="32"/>
      <c r="E6" s="67"/>
      <c r="F6" s="67"/>
      <c r="G6" s="68">
        <v>58</v>
      </c>
      <c r="H6" s="69">
        <v>60</v>
      </c>
      <c r="I6" s="78" t="s">
        <v>106</v>
      </c>
      <c r="O6" s="20" t="e">
        <f>#REF!-'[1]2021年3季度'!B6</f>
        <v>#REF!</v>
      </c>
      <c r="R6" s="81">
        <v>69</v>
      </c>
      <c r="S6" s="20">
        <v>69</v>
      </c>
      <c r="AA6" s="20">
        <v>0</v>
      </c>
    </row>
    <row r="7" spans="1:27">
      <c r="A7" s="26" t="s">
        <v>9</v>
      </c>
      <c r="B7" s="33">
        <v>16171.84</v>
      </c>
      <c r="C7" s="33">
        <f>16171.84-14798.48</f>
        <v>1373.36</v>
      </c>
      <c r="D7" s="32"/>
      <c r="E7" s="67"/>
      <c r="F7" s="67"/>
      <c r="G7" s="70">
        <v>11824.9964</v>
      </c>
      <c r="H7" s="71">
        <v>14339.6177</v>
      </c>
      <c r="I7" s="78" t="s">
        <v>106</v>
      </c>
      <c r="O7" s="20" t="e">
        <f>#REF!-'[1]2021年3季度'!B7</f>
        <v>#REF!</v>
      </c>
      <c r="R7" s="81">
        <v>15929.67</v>
      </c>
      <c r="S7" s="20">
        <v>13906.9789</v>
      </c>
      <c r="AA7" s="20">
        <v>15944.74</v>
      </c>
    </row>
    <row r="8" spans="1:27">
      <c r="A8" s="34" t="s">
        <v>108</v>
      </c>
      <c r="B8" s="33">
        <v>12983.61</v>
      </c>
      <c r="C8" s="33">
        <f>12983.61-11673.31</f>
        <v>1310.3</v>
      </c>
      <c r="D8" s="32" t="s">
        <v>109</v>
      </c>
      <c r="E8" s="67"/>
      <c r="F8" s="67"/>
      <c r="G8" s="70">
        <v>9857.11</v>
      </c>
      <c r="H8" s="71">
        <v>12019.7973</v>
      </c>
      <c r="I8" s="78" t="s">
        <v>106</v>
      </c>
      <c r="O8" s="20" t="e">
        <f>#REF!-'[1]2021年3季度'!B8</f>
        <v>#REF!</v>
      </c>
      <c r="R8" s="81">
        <v>13773.4294</v>
      </c>
      <c r="S8" s="20">
        <v>11975.97</v>
      </c>
      <c r="AA8" s="20">
        <v>13911.37</v>
      </c>
    </row>
    <row r="9" spans="1:27">
      <c r="A9" s="26" t="s">
        <v>11</v>
      </c>
      <c r="B9" s="33">
        <v>1156.9</v>
      </c>
      <c r="C9" s="33">
        <f>1156.9-1153.73</f>
        <v>3.17000000000007</v>
      </c>
      <c r="D9" s="32"/>
      <c r="E9" s="67"/>
      <c r="F9" s="67"/>
      <c r="G9" s="70">
        <v>865.2694</v>
      </c>
      <c r="H9" s="71">
        <v>890.3762</v>
      </c>
      <c r="I9" s="78" t="s">
        <v>106</v>
      </c>
      <c r="O9" s="20" t="e">
        <f>#REF!-'[1]2021年3季度'!B9</f>
        <v>#REF!</v>
      </c>
      <c r="R9" s="81">
        <v>1039.06</v>
      </c>
      <c r="S9" s="20">
        <v>1049.0378</v>
      </c>
      <c r="AA9" s="20">
        <v>1078.33</v>
      </c>
    </row>
    <row r="10" spans="1:27">
      <c r="A10" s="26" t="s">
        <v>12</v>
      </c>
      <c r="B10" s="33">
        <v>1025.52</v>
      </c>
      <c r="C10" s="33">
        <f>1025.52-1020</f>
        <v>5.51999999999998</v>
      </c>
      <c r="D10" s="32"/>
      <c r="E10" s="67"/>
      <c r="F10" s="67"/>
      <c r="G10" s="70">
        <v>674.1883</v>
      </c>
      <c r="H10" s="71">
        <v>696.8202</v>
      </c>
      <c r="I10" s="78" t="s">
        <v>106</v>
      </c>
      <c r="O10" s="20" t="e">
        <f>#REF!-'[1]2021年3季度'!B10</f>
        <v>#REF!</v>
      </c>
      <c r="R10" s="81">
        <v>870.85</v>
      </c>
      <c r="S10" s="20">
        <v>891.6106</v>
      </c>
      <c r="AA10" s="20">
        <v>924.73</v>
      </c>
    </row>
    <row r="11" s="20" customFormat="true" ht="21" spans="1:27">
      <c r="A11" s="26" t="s">
        <v>13</v>
      </c>
      <c r="B11" s="35">
        <v>23566.88</v>
      </c>
      <c r="C11" s="33">
        <f>23566.88-23153.84</f>
        <v>413.040000000001</v>
      </c>
      <c r="D11" s="29" t="s">
        <v>110</v>
      </c>
      <c r="E11" s="67"/>
      <c r="F11" s="67"/>
      <c r="G11" s="70">
        <v>13379.9365</v>
      </c>
      <c r="H11" s="72">
        <v>14415.89</v>
      </c>
      <c r="I11" s="78" t="s">
        <v>106</v>
      </c>
      <c r="O11" s="20" t="e">
        <f>#REF!-'[1]2021年3季度'!B11</f>
        <v>#REF!</v>
      </c>
      <c r="R11" s="81">
        <v>15258.46</v>
      </c>
      <c r="S11" s="20">
        <v>15258.46</v>
      </c>
      <c r="AA11" s="20">
        <v>15931.69</v>
      </c>
    </row>
    <row r="12" spans="1:27">
      <c r="A12" s="26" t="s">
        <v>15</v>
      </c>
      <c r="B12" s="33">
        <v>16250.6</v>
      </c>
      <c r="C12" s="33">
        <f>16250.6-15987.76</f>
        <v>262.84</v>
      </c>
      <c r="D12" s="32"/>
      <c r="E12" s="67"/>
      <c r="F12" s="67"/>
      <c r="G12" s="70">
        <v>8746.1525</v>
      </c>
      <c r="H12" s="73">
        <v>9485.11</v>
      </c>
      <c r="I12" s="78" t="s">
        <v>106</v>
      </c>
      <c r="O12" s="20" t="e">
        <f>#REF!-'[1]2021年3季度'!B12</f>
        <v>#REF!</v>
      </c>
      <c r="R12" s="81">
        <v>10081.68</v>
      </c>
      <c r="S12" s="20">
        <v>10081.68</v>
      </c>
      <c r="AA12" s="20">
        <v>10455.78</v>
      </c>
    </row>
    <row r="13" spans="1:27">
      <c r="A13" s="26" t="s">
        <v>16</v>
      </c>
      <c r="B13" s="30">
        <v>8</v>
      </c>
      <c r="C13" s="36">
        <v>-1</v>
      </c>
      <c r="D13" s="32"/>
      <c r="E13" s="67"/>
      <c r="F13" s="67"/>
      <c r="G13" s="68">
        <v>26</v>
      </c>
      <c r="H13" s="69">
        <v>10</v>
      </c>
      <c r="I13" s="67" t="s">
        <v>111</v>
      </c>
      <c r="O13" s="20" t="e">
        <f>#REF!-'[1]2021年3季度'!B13</f>
        <v>#REF!</v>
      </c>
      <c r="R13" s="81">
        <v>9</v>
      </c>
      <c r="S13" s="20">
        <v>12</v>
      </c>
      <c r="AA13" s="20">
        <v>7</v>
      </c>
    </row>
    <row r="14" spans="1:9">
      <c r="A14" s="26" t="s">
        <v>17</v>
      </c>
      <c r="B14" s="30">
        <v>3</v>
      </c>
      <c r="C14" s="31" t="s">
        <v>112</v>
      </c>
      <c r="D14" s="37"/>
      <c r="E14" s="67"/>
      <c r="F14" s="67"/>
      <c r="G14" s="68"/>
      <c r="H14" s="69"/>
      <c r="I14" s="67"/>
    </row>
    <row r="15" ht="40.5" spans="1:9">
      <c r="A15" s="26" t="s">
        <v>18</v>
      </c>
      <c r="B15" s="30">
        <v>68</v>
      </c>
      <c r="C15" s="38">
        <v>0</v>
      </c>
      <c r="D15" s="39" t="s">
        <v>113</v>
      </c>
      <c r="E15" s="67"/>
      <c r="F15" s="67"/>
      <c r="G15" s="68"/>
      <c r="H15" s="69"/>
      <c r="I15" s="67"/>
    </row>
    <row r="16" ht="40.5" spans="1:9">
      <c r="A16" s="26" t="s">
        <v>19</v>
      </c>
      <c r="B16" s="30">
        <v>235</v>
      </c>
      <c r="C16" s="31">
        <v>-1</v>
      </c>
      <c r="D16" s="39" t="s">
        <v>114</v>
      </c>
      <c r="E16" s="67"/>
      <c r="F16" s="67"/>
      <c r="G16" s="68"/>
      <c r="H16" s="69"/>
      <c r="I16" s="67"/>
    </row>
    <row r="17" ht="27" spans="1:9">
      <c r="A17" s="26" t="s">
        <v>20</v>
      </c>
      <c r="B17" s="40">
        <v>2038.612</v>
      </c>
      <c r="C17" s="40">
        <v>107.0056</v>
      </c>
      <c r="D17" s="39" t="s">
        <v>115</v>
      </c>
      <c r="E17" s="67"/>
      <c r="F17" s="67"/>
      <c r="G17" s="68"/>
      <c r="H17" s="69"/>
      <c r="I17" s="67"/>
    </row>
    <row r="18" ht="27" spans="1:9">
      <c r="A18" s="26" t="s">
        <v>21</v>
      </c>
      <c r="B18" s="40">
        <v>1457.3956</v>
      </c>
      <c r="C18" s="40">
        <v>95.8455000000001</v>
      </c>
      <c r="D18" s="39" t="s">
        <v>115</v>
      </c>
      <c r="E18" s="67"/>
      <c r="F18" s="67"/>
      <c r="G18" s="68"/>
      <c r="H18" s="69"/>
      <c r="I18" s="67"/>
    </row>
    <row r="19" ht="54" spans="1:9">
      <c r="A19" s="26" t="s">
        <v>116</v>
      </c>
      <c r="B19" s="40">
        <v>1003.63</v>
      </c>
      <c r="C19" s="40">
        <v>22.2</v>
      </c>
      <c r="D19" s="39" t="s">
        <v>117</v>
      </c>
      <c r="E19" s="67"/>
      <c r="F19" s="67"/>
      <c r="G19" s="68"/>
      <c r="H19" s="69"/>
      <c r="I19" s="67"/>
    </row>
    <row r="20" ht="40.5" spans="1:9">
      <c r="A20" s="26" t="s">
        <v>23</v>
      </c>
      <c r="B20" s="41">
        <v>575.97</v>
      </c>
      <c r="C20" s="40">
        <v>58.87</v>
      </c>
      <c r="D20" s="39" t="s">
        <v>118</v>
      </c>
      <c r="E20" s="67"/>
      <c r="F20" s="67"/>
      <c r="G20" s="68"/>
      <c r="H20" s="69"/>
      <c r="I20" s="67"/>
    </row>
    <row r="21" ht="40.5" spans="1:9">
      <c r="A21" s="26" t="s">
        <v>24</v>
      </c>
      <c r="B21" s="40">
        <v>11370.0107244976</v>
      </c>
      <c r="C21" s="40">
        <v>1266.3707244976</v>
      </c>
      <c r="D21" s="39" t="s">
        <v>118</v>
      </c>
      <c r="E21" s="67"/>
      <c r="F21" s="67"/>
      <c r="G21" s="68"/>
      <c r="H21" s="69"/>
      <c r="I21" s="67"/>
    </row>
    <row r="22" ht="54" spans="1:9">
      <c r="A22" s="26" t="s">
        <v>25</v>
      </c>
      <c r="B22" s="42">
        <v>4915</v>
      </c>
      <c r="C22" s="38">
        <v>154</v>
      </c>
      <c r="D22" s="39" t="s">
        <v>119</v>
      </c>
      <c r="E22" s="67"/>
      <c r="F22" s="67"/>
      <c r="G22" s="68"/>
      <c r="H22" s="69"/>
      <c r="I22" s="67"/>
    </row>
    <row r="23" spans="1:9">
      <c r="A23" s="26" t="s">
        <v>26</v>
      </c>
      <c r="B23" s="38">
        <v>3</v>
      </c>
      <c r="C23" s="38">
        <v>0</v>
      </c>
      <c r="D23" s="37"/>
      <c r="E23" s="67"/>
      <c r="F23" s="67"/>
      <c r="G23" s="68"/>
      <c r="H23" s="69"/>
      <c r="I23" s="67"/>
    </row>
    <row r="24" spans="1:9">
      <c r="A24" s="26" t="s">
        <v>27</v>
      </c>
      <c r="B24" s="38">
        <v>46</v>
      </c>
      <c r="C24" s="38">
        <v>0</v>
      </c>
      <c r="D24" s="43" t="s">
        <v>120</v>
      </c>
      <c r="E24" s="67"/>
      <c r="F24" s="67"/>
      <c r="G24" s="68"/>
      <c r="H24" s="69"/>
      <c r="I24" s="67"/>
    </row>
    <row r="25" ht="67.5" spans="1:9">
      <c r="A25" s="26" t="s">
        <v>28</v>
      </c>
      <c r="B25" s="44">
        <v>158.07</v>
      </c>
      <c r="C25" s="44">
        <v>24.21</v>
      </c>
      <c r="D25" s="43" t="s">
        <v>121</v>
      </c>
      <c r="E25" s="67"/>
      <c r="F25" s="67"/>
      <c r="G25" s="68"/>
      <c r="H25" s="69"/>
      <c r="I25" s="67"/>
    </row>
    <row r="26" spans="1:9">
      <c r="A26" s="26" t="s">
        <v>122</v>
      </c>
      <c r="B26" s="38">
        <v>178407</v>
      </c>
      <c r="C26" s="38">
        <v>5963</v>
      </c>
      <c r="D26" s="43" t="s">
        <v>123</v>
      </c>
      <c r="E26" s="67"/>
      <c r="F26" s="67"/>
      <c r="G26" s="68"/>
      <c r="H26" s="69"/>
      <c r="I26" s="67"/>
    </row>
    <row r="27" spans="1:9">
      <c r="A27" s="26" t="s">
        <v>30</v>
      </c>
      <c r="B27" s="38">
        <v>883</v>
      </c>
      <c r="C27" s="38">
        <v>-1</v>
      </c>
      <c r="D27" s="43" t="s">
        <v>123</v>
      </c>
      <c r="E27" s="67"/>
      <c r="F27" s="67"/>
      <c r="G27" s="68"/>
      <c r="H27" s="69"/>
      <c r="I27" s="67"/>
    </row>
    <row r="28" spans="1:9">
      <c r="A28" s="26" t="s">
        <v>31</v>
      </c>
      <c r="B28" s="38">
        <v>2</v>
      </c>
      <c r="C28" s="31">
        <v>1</v>
      </c>
      <c r="D28" s="45" t="s">
        <v>124</v>
      </c>
      <c r="E28" s="67"/>
      <c r="F28" s="67"/>
      <c r="G28" s="68"/>
      <c r="H28" s="69"/>
      <c r="I28" s="67"/>
    </row>
    <row r="29" ht="65" customHeight="true" spans="1:9">
      <c r="A29" s="26" t="s">
        <v>32</v>
      </c>
      <c r="B29" s="38">
        <v>3</v>
      </c>
      <c r="C29" s="31">
        <v>0</v>
      </c>
      <c r="D29" s="45" t="s">
        <v>125</v>
      </c>
      <c r="E29" s="67"/>
      <c r="F29" s="67"/>
      <c r="G29" s="68"/>
      <c r="H29" s="69"/>
      <c r="I29" s="67"/>
    </row>
    <row r="30" s="20" customFormat="true" spans="1:9">
      <c r="A30" s="26" t="s">
        <v>33</v>
      </c>
      <c r="B30" s="30">
        <v>34</v>
      </c>
      <c r="C30" s="30">
        <v>0</v>
      </c>
      <c r="D30" s="29"/>
      <c r="E30" s="67"/>
      <c r="F30" s="67"/>
      <c r="G30" s="74">
        <v>21</v>
      </c>
      <c r="H30" s="74">
        <v>26</v>
      </c>
      <c r="I30" s="67" t="s">
        <v>126</v>
      </c>
    </row>
    <row r="31" s="20" customFormat="true" spans="1:9">
      <c r="A31" s="34" t="s">
        <v>127</v>
      </c>
      <c r="B31" s="30">
        <v>33</v>
      </c>
      <c r="C31" s="30" t="s">
        <v>128</v>
      </c>
      <c r="D31" s="29"/>
      <c r="E31" s="67"/>
      <c r="F31" s="67"/>
      <c r="G31" s="74">
        <v>20</v>
      </c>
      <c r="H31" s="74">
        <v>25</v>
      </c>
      <c r="I31" s="67"/>
    </row>
    <row r="32" s="20" customFormat="true" spans="1:9">
      <c r="A32" s="26" t="s">
        <v>35</v>
      </c>
      <c r="B32" s="30">
        <v>25</v>
      </c>
      <c r="C32" s="30">
        <v>0</v>
      </c>
      <c r="D32" s="29"/>
      <c r="E32" s="67"/>
      <c r="F32" s="67"/>
      <c r="G32" s="74">
        <v>12</v>
      </c>
      <c r="H32" s="74">
        <v>13</v>
      </c>
      <c r="I32" s="67" t="s">
        <v>129</v>
      </c>
    </row>
    <row r="33" s="20" customFormat="true" spans="1:9">
      <c r="A33" s="46" t="s">
        <v>127</v>
      </c>
      <c r="B33" s="30">
        <v>21</v>
      </c>
      <c r="C33" s="30">
        <v>0</v>
      </c>
      <c r="D33" s="29"/>
      <c r="E33" s="67"/>
      <c r="F33" s="67"/>
      <c r="G33" s="74">
        <v>9</v>
      </c>
      <c r="H33" s="74">
        <v>9</v>
      </c>
      <c r="I33" s="67"/>
    </row>
    <row r="34" spans="1:9">
      <c r="A34" s="47" t="s">
        <v>36</v>
      </c>
      <c r="B34" s="48"/>
      <c r="C34" s="48"/>
      <c r="D34" s="49"/>
      <c r="E34" s="67"/>
      <c r="F34" s="67"/>
      <c r="G34" s="67"/>
      <c r="H34" s="67"/>
      <c r="I34" s="67"/>
    </row>
    <row r="35" spans="1:18">
      <c r="A35" s="50" t="s">
        <v>3</v>
      </c>
      <c r="B35" s="27" t="s">
        <v>37</v>
      </c>
      <c r="C35" s="51" t="s">
        <v>38</v>
      </c>
      <c r="D35" s="50" t="s">
        <v>39</v>
      </c>
      <c r="E35" s="67"/>
      <c r="F35" s="67"/>
      <c r="G35" s="67"/>
      <c r="H35" s="68" t="s">
        <v>130</v>
      </c>
      <c r="I35" s="67"/>
      <c r="O35" s="79" t="s">
        <v>131</v>
      </c>
      <c r="R35" s="82" t="s">
        <v>132</v>
      </c>
    </row>
    <row r="36" s="20" customFormat="true" ht="27" spans="1:27">
      <c r="A36" s="50" t="s">
        <v>40</v>
      </c>
      <c r="B36" s="44">
        <f>C42+C45+C48</f>
        <v>1196.67</v>
      </c>
      <c r="C36" s="44">
        <f>C38+C43+C46</f>
        <v>10825.2</v>
      </c>
      <c r="D36" s="50" t="s">
        <v>133</v>
      </c>
      <c r="E36" s="67"/>
      <c r="F36" s="67"/>
      <c r="G36" s="67"/>
      <c r="H36" s="70">
        <v>5011.27</v>
      </c>
      <c r="I36" s="67" t="e">
        <f>H36+#REF!-#REF!</f>
        <v>#REF!</v>
      </c>
      <c r="O36" s="80" t="e">
        <f>#REF!-'[1]2021年3季度'!C36-#REF!</f>
        <v>#REF!</v>
      </c>
      <c r="R36" s="81">
        <v>5424.794</v>
      </c>
      <c r="S36" s="20">
        <v>5794.7982</v>
      </c>
      <c r="AA36" s="20">
        <v>6101.9682</v>
      </c>
    </row>
    <row r="37" s="20" customFormat="true" spans="1:27">
      <c r="A37" s="50" t="s">
        <v>42</v>
      </c>
      <c r="B37" s="44">
        <f>B40+B42+B45+B48</f>
        <v>269.92</v>
      </c>
      <c r="C37" s="44" t="s">
        <v>112</v>
      </c>
      <c r="D37" s="52"/>
      <c r="E37" s="67"/>
      <c r="F37" s="67"/>
      <c r="G37" s="67"/>
      <c r="H37" s="70">
        <v>384.8072</v>
      </c>
      <c r="I37" s="67" t="e">
        <f>H37+#REF!-#REF!</f>
        <v>#REF!</v>
      </c>
      <c r="O37" s="80" t="e">
        <f>#REF!-'[1]2021年3季度'!C37-#REF!</f>
        <v>#REF!</v>
      </c>
      <c r="P37" s="20" t="e">
        <f>#REF!-#REF!-#REF!-#REF!-#REF!</f>
        <v>#REF!</v>
      </c>
      <c r="R37" s="81">
        <v>798.3312</v>
      </c>
      <c r="S37" s="20">
        <v>370.0042</v>
      </c>
      <c r="AA37" s="20">
        <v>677.17</v>
      </c>
    </row>
    <row r="38" s="20" customFormat="true" ht="40.5" spans="1:29">
      <c r="A38" s="50" t="s">
        <v>85</v>
      </c>
      <c r="B38" s="53">
        <v>0</v>
      </c>
      <c r="C38" s="33">
        <v>3392.25</v>
      </c>
      <c r="D38" s="50" t="s">
        <v>134</v>
      </c>
      <c r="E38" s="67"/>
      <c r="F38" s="67"/>
      <c r="G38" s="67"/>
      <c r="H38" s="70">
        <v>2599.9</v>
      </c>
      <c r="I38" s="67"/>
      <c r="O38" s="80" t="e">
        <f>#REF!-'[1]2021年3季度'!C38-#REF!</f>
        <v>#REF!</v>
      </c>
      <c r="R38" s="81">
        <v>2663.8304</v>
      </c>
      <c r="S38" s="20">
        <v>2732.8497</v>
      </c>
      <c r="AA38" s="20">
        <v>2739.3297</v>
      </c>
      <c r="AC38" s="20" t="e">
        <f>#REF!-#REF!-#REF!-#REF!</f>
        <v>#REF!</v>
      </c>
    </row>
    <row r="39" s="20" customFormat="true" spans="1:27">
      <c r="A39" s="50" t="s">
        <v>135</v>
      </c>
      <c r="B39" s="54">
        <v>0</v>
      </c>
      <c r="C39" s="30">
        <v>0</v>
      </c>
      <c r="D39" s="55"/>
      <c r="E39" s="67"/>
      <c r="F39" s="67" t="s">
        <v>136</v>
      </c>
      <c r="G39" s="67"/>
      <c r="H39" s="68">
        <v>0</v>
      </c>
      <c r="I39" s="67"/>
      <c r="O39" s="80" t="e">
        <f>#REF!-'[1]2021年3季度'!C39-#REF!</f>
        <v>#REF!</v>
      </c>
      <c r="R39" s="81">
        <v>6</v>
      </c>
      <c r="S39" s="20">
        <v>3</v>
      </c>
      <c r="AA39" s="20">
        <v>4</v>
      </c>
    </row>
    <row r="40" s="20" customFormat="true" spans="1:27">
      <c r="A40" s="50" t="s">
        <v>137</v>
      </c>
      <c r="B40" s="54">
        <v>0</v>
      </c>
      <c r="C40" s="33">
        <v>0</v>
      </c>
      <c r="D40" s="56"/>
      <c r="E40" s="67"/>
      <c r="F40" s="67" t="s">
        <v>138</v>
      </c>
      <c r="G40" s="67"/>
      <c r="H40" s="75">
        <v>6.94</v>
      </c>
      <c r="I40" s="67"/>
      <c r="O40" s="80" t="e">
        <f>#REF!-'[1]2021年3季度'!C40-#REF!</f>
        <v>#REF!</v>
      </c>
      <c r="R40" s="81">
        <v>40.1204</v>
      </c>
      <c r="S40" s="20">
        <v>44.65</v>
      </c>
      <c r="AA40" s="20">
        <v>46.13</v>
      </c>
    </row>
    <row r="41" s="20" customFormat="true" spans="1:27">
      <c r="A41" s="50" t="s">
        <v>46</v>
      </c>
      <c r="B41" s="31">
        <v>0</v>
      </c>
      <c r="C41" s="57">
        <v>2</v>
      </c>
      <c r="D41" s="58" t="s">
        <v>139</v>
      </c>
      <c r="E41" s="67"/>
      <c r="F41" s="67"/>
      <c r="G41" s="67"/>
      <c r="H41" s="76">
        <v>7</v>
      </c>
      <c r="I41" s="67"/>
      <c r="O41" s="80" t="e">
        <f>#REF!-'[1]2021年3季度'!C41-#REF!</f>
        <v>#REF!</v>
      </c>
      <c r="R41" s="81">
        <v>10</v>
      </c>
      <c r="S41" s="20">
        <v>3</v>
      </c>
      <c r="AA41" s="20">
        <v>5</v>
      </c>
    </row>
    <row r="42" s="20" customFormat="true" spans="1:27">
      <c r="A42" s="52" t="s">
        <v>140</v>
      </c>
      <c r="B42" s="53">
        <v>0</v>
      </c>
      <c r="C42" s="53">
        <f>174.39+8.97+8.9</f>
        <v>192.26</v>
      </c>
      <c r="D42" s="56"/>
      <c r="E42" s="67"/>
      <c r="F42" s="67"/>
      <c r="G42" s="67"/>
      <c r="H42" s="75">
        <v>141.38</v>
      </c>
      <c r="I42" s="67"/>
      <c r="O42" s="80" t="e">
        <f>#REF!-'[1]2021年3季度'!C42-#REF!</f>
        <v>#REF!</v>
      </c>
      <c r="R42" s="81">
        <v>172.13</v>
      </c>
      <c r="S42" s="20">
        <v>24.3693</v>
      </c>
      <c r="AA42" s="20">
        <v>29.3693</v>
      </c>
    </row>
    <row r="43" s="20" customFormat="true" ht="27" spans="1:27">
      <c r="A43" s="50" t="s">
        <v>87</v>
      </c>
      <c r="B43" s="33">
        <v>0.26</v>
      </c>
      <c r="C43" s="33">
        <v>135.93</v>
      </c>
      <c r="D43" s="50" t="s">
        <v>88</v>
      </c>
      <c r="E43" s="67"/>
      <c r="F43" s="67"/>
      <c r="G43" s="67"/>
      <c r="H43" s="70">
        <v>120.95</v>
      </c>
      <c r="I43" s="67"/>
      <c r="O43" s="80" t="e">
        <f>#REF!-'[1]2021年3季度'!C43-#REF!</f>
        <v>#REF!</v>
      </c>
      <c r="R43" s="81">
        <v>122.4399</v>
      </c>
      <c r="S43" s="20">
        <v>122.8648</v>
      </c>
      <c r="AA43" s="20">
        <v>124.7448</v>
      </c>
    </row>
    <row r="44" s="20" customFormat="true" ht="27" spans="1:27">
      <c r="A44" s="50" t="s">
        <v>77</v>
      </c>
      <c r="B44" s="30">
        <v>1</v>
      </c>
      <c r="C44" s="30">
        <v>2</v>
      </c>
      <c r="D44" s="52"/>
      <c r="E44" s="67"/>
      <c r="F44" s="67"/>
      <c r="G44" s="67"/>
      <c r="H44" s="68">
        <v>10</v>
      </c>
      <c r="I44" s="67"/>
      <c r="O44" s="80" t="e">
        <f>#REF!-'[1]2021年3季度'!C44-#REF!</f>
        <v>#REF!</v>
      </c>
      <c r="R44" s="81">
        <v>14</v>
      </c>
      <c r="S44" s="20">
        <v>5</v>
      </c>
      <c r="AA44" s="20">
        <v>9</v>
      </c>
    </row>
    <row r="45" s="20" customFormat="true" ht="27" spans="1:30">
      <c r="A45" s="50" t="s">
        <v>141</v>
      </c>
      <c r="B45" s="33">
        <v>0.26</v>
      </c>
      <c r="C45" s="33">
        <v>2.82</v>
      </c>
      <c r="D45" s="52"/>
      <c r="E45" s="67"/>
      <c r="F45" s="67"/>
      <c r="G45" s="67"/>
      <c r="H45" s="70">
        <v>8.4472</v>
      </c>
      <c r="I45" s="67"/>
      <c r="O45" s="80" t="e">
        <f>#REF!-'[1]2021年3季度'!C45-#REF!</f>
        <v>#REF!</v>
      </c>
      <c r="R45" s="81">
        <v>9.9371</v>
      </c>
      <c r="S45" s="20">
        <v>0.4249</v>
      </c>
      <c r="V45" s="20">
        <v>2.3</v>
      </c>
      <c r="AA45" s="20">
        <v>2.3</v>
      </c>
      <c r="AD45" s="84"/>
    </row>
    <row r="46" s="20" customFormat="true" ht="64.5" spans="1:30">
      <c r="A46" s="50" t="s">
        <v>89</v>
      </c>
      <c r="B46" s="40">
        <f>273+458.93+269.66</f>
        <v>1001.59</v>
      </c>
      <c r="C46" s="35">
        <f>6295.43+B46</f>
        <v>7297.02</v>
      </c>
      <c r="D46" s="59" t="s">
        <v>133</v>
      </c>
      <c r="E46" s="67"/>
      <c r="F46" s="67"/>
      <c r="G46" s="67"/>
      <c r="H46" s="70">
        <v>2290.42</v>
      </c>
      <c r="I46" s="67"/>
      <c r="O46" s="80" t="e">
        <f>#REF!-'[1]2021年3季度'!C46-#REF!</f>
        <v>#REF!</v>
      </c>
      <c r="R46" s="81">
        <v>2638.5237</v>
      </c>
      <c r="S46" s="20">
        <v>2939.0837</v>
      </c>
      <c r="U46" s="20" t="s">
        <v>142</v>
      </c>
      <c r="AA46" s="20">
        <v>3237.8937</v>
      </c>
      <c r="AD46" s="84"/>
    </row>
    <row r="47" s="20" customFormat="true" ht="21" spans="1:28">
      <c r="A47" s="50" t="s">
        <v>143</v>
      </c>
      <c r="B47" s="40">
        <v>53</v>
      </c>
      <c r="C47" s="30">
        <v>153</v>
      </c>
      <c r="D47" s="60" t="s">
        <v>144</v>
      </c>
      <c r="E47" s="67"/>
      <c r="F47" s="67"/>
      <c r="G47" s="67"/>
      <c r="H47" s="76">
        <v>26</v>
      </c>
      <c r="I47" s="67"/>
      <c r="O47" s="80" t="e">
        <f>#REF!-'[1]2021年3季度'!C47-#REF!</f>
        <v>#REF!</v>
      </c>
      <c r="R47" s="81">
        <v>65</v>
      </c>
      <c r="S47" s="20">
        <v>27</v>
      </c>
      <c r="T47" s="20">
        <v>21</v>
      </c>
      <c r="U47" s="83">
        <v>176.8</v>
      </c>
      <c r="V47" s="20">
        <v>43</v>
      </c>
      <c r="W47" s="20">
        <v>8</v>
      </c>
      <c r="X47" s="20">
        <v>51</v>
      </c>
      <c r="AA47" s="20">
        <v>53</v>
      </c>
      <c r="AB47" s="80">
        <v>64</v>
      </c>
    </row>
    <row r="48" s="20" customFormat="true" spans="1:28">
      <c r="A48" s="50" t="s">
        <v>49</v>
      </c>
      <c r="B48" s="40">
        <v>269.66</v>
      </c>
      <c r="C48" s="40">
        <v>1001.59</v>
      </c>
      <c r="D48" s="61"/>
      <c r="E48" s="67"/>
      <c r="F48" s="67"/>
      <c r="G48" s="67"/>
      <c r="H48" s="75">
        <v>228.04</v>
      </c>
      <c r="I48" s="67">
        <v>365.04</v>
      </c>
      <c r="O48" s="80" t="e">
        <f>#REF!-'[1]2021年3季度'!C48-#REF!</f>
        <v>#REF!</v>
      </c>
      <c r="P48" s="20">
        <v>553.1</v>
      </c>
      <c r="R48" s="81">
        <v>576.1437</v>
      </c>
      <c r="S48" s="20">
        <v>300.56</v>
      </c>
      <c r="T48" s="20">
        <v>176.8</v>
      </c>
      <c r="V48" s="20">
        <v>415.61</v>
      </c>
      <c r="W48" s="20">
        <v>183.76</v>
      </c>
      <c r="X48" s="20">
        <f>W48+V48</f>
        <v>599.37</v>
      </c>
      <c r="AA48" s="20">
        <v>599.37</v>
      </c>
      <c r="AB48" s="80">
        <v>644.23</v>
      </c>
    </row>
    <row r="49" s="20" customFormat="true" spans="1:20">
      <c r="A49" s="50" t="s">
        <v>52</v>
      </c>
      <c r="B49" s="62">
        <v>1</v>
      </c>
      <c r="C49" s="62">
        <v>2</v>
      </c>
      <c r="D49" s="50" t="s">
        <v>139</v>
      </c>
      <c r="E49" s="67"/>
      <c r="F49" s="67"/>
      <c r="G49" s="67"/>
      <c r="H49" s="68">
        <v>1</v>
      </c>
      <c r="I49" s="67"/>
      <c r="O49" s="20">
        <v>1</v>
      </c>
      <c r="R49" s="20">
        <v>1</v>
      </c>
      <c r="T49" s="20">
        <f>S48-T48</f>
        <v>123.76</v>
      </c>
    </row>
    <row r="50" s="20" customFormat="true" spans="1:9">
      <c r="A50" s="26" t="s">
        <v>54</v>
      </c>
      <c r="B50" s="63"/>
      <c r="C50" s="63"/>
      <c r="D50" s="32"/>
      <c r="E50" s="67"/>
      <c r="F50" s="67"/>
      <c r="G50" s="67"/>
      <c r="H50" s="67"/>
      <c r="I50" s="67"/>
    </row>
    <row r="51" s="20" customFormat="true" spans="1:9">
      <c r="A51" s="50" t="s">
        <v>3</v>
      </c>
      <c r="B51" s="27" t="s">
        <v>145</v>
      </c>
      <c r="C51" s="51" t="s">
        <v>38</v>
      </c>
      <c r="D51" s="50" t="s">
        <v>39</v>
      </c>
      <c r="E51" s="67"/>
      <c r="F51" s="67"/>
      <c r="G51" s="67"/>
      <c r="H51" s="67"/>
      <c r="I51" s="67"/>
    </row>
    <row r="52" s="20" customFormat="true" ht="40.5" spans="1:9">
      <c r="A52" s="50" t="s">
        <v>55</v>
      </c>
      <c r="B52" s="40">
        <v>61768.4274257005</v>
      </c>
      <c r="C52" s="40">
        <v>149188.125153092</v>
      </c>
      <c r="D52" s="39" t="s">
        <v>146</v>
      </c>
      <c r="E52" s="67"/>
      <c r="F52" s="67"/>
      <c r="G52" s="67"/>
      <c r="H52" s="67"/>
      <c r="I52" s="67"/>
    </row>
    <row r="53" s="20" customFormat="true" ht="40.5" spans="1:9">
      <c r="A53" s="50" t="s">
        <v>147</v>
      </c>
      <c r="B53" s="40">
        <v>33250.4828193984</v>
      </c>
      <c r="C53" s="40">
        <v>71731.5053380021</v>
      </c>
      <c r="D53" s="39" t="s">
        <v>146</v>
      </c>
      <c r="E53" s="67"/>
      <c r="F53" s="67"/>
      <c r="G53" s="67"/>
      <c r="H53" s="67"/>
      <c r="I53" s="67"/>
    </row>
    <row r="54" s="20" customFormat="true" ht="40.5" spans="1:9">
      <c r="A54" s="52" t="s">
        <v>148</v>
      </c>
      <c r="B54" s="40">
        <v>2212.3165094331</v>
      </c>
      <c r="C54" s="40">
        <v>4967.6615201249</v>
      </c>
      <c r="D54" s="39" t="s">
        <v>146</v>
      </c>
      <c r="E54" s="67"/>
      <c r="F54" s="67"/>
      <c r="G54" s="67"/>
      <c r="H54" s="67"/>
      <c r="I54" s="67"/>
    </row>
    <row r="55" s="20" customFormat="true" spans="1:9">
      <c r="A55" s="50" t="s">
        <v>58</v>
      </c>
      <c r="B55" s="44">
        <v>34292.52</v>
      </c>
      <c r="C55" s="44">
        <v>99210.95</v>
      </c>
      <c r="D55" s="64" t="s">
        <v>123</v>
      </c>
      <c r="E55" s="67"/>
      <c r="F55" s="67"/>
      <c r="G55" s="67"/>
      <c r="H55" s="67"/>
      <c r="I55" s="67"/>
    </row>
    <row r="56" s="20" customFormat="true" spans="1:9">
      <c r="A56" s="50" t="s">
        <v>149</v>
      </c>
      <c r="B56" s="44">
        <v>5234.09</v>
      </c>
      <c r="C56" s="44">
        <v>14669.08</v>
      </c>
      <c r="D56" s="64" t="s">
        <v>123</v>
      </c>
      <c r="E56" s="67"/>
      <c r="F56" s="67"/>
      <c r="G56" s="67"/>
      <c r="H56" s="67"/>
      <c r="I56" s="67"/>
    </row>
    <row r="57" s="20" customFormat="true" spans="1:9">
      <c r="A57" s="50" t="s">
        <v>60</v>
      </c>
      <c r="B57" s="53"/>
      <c r="C57" s="53"/>
      <c r="D57" s="52"/>
      <c r="E57" s="67"/>
      <c r="F57" s="67"/>
      <c r="G57" s="67"/>
      <c r="H57" s="67"/>
      <c r="I57" s="67"/>
    </row>
    <row r="58" s="20" customFormat="true" spans="1:9">
      <c r="A58" s="50" t="s">
        <v>3</v>
      </c>
      <c r="B58" s="27" t="s">
        <v>37</v>
      </c>
      <c r="C58" s="51" t="s">
        <v>38</v>
      </c>
      <c r="D58" s="50" t="s">
        <v>39</v>
      </c>
      <c r="E58" s="67"/>
      <c r="F58" s="67"/>
      <c r="G58" s="67"/>
      <c r="H58" s="67"/>
      <c r="I58" s="67"/>
    </row>
    <row r="59" s="20" customFormat="true" ht="54" spans="1:27">
      <c r="A59" s="26" t="s">
        <v>61</v>
      </c>
      <c r="B59" s="33">
        <f>5303.33-3368.04</f>
        <v>1935.29</v>
      </c>
      <c r="C59" s="33">
        <v>5303.33</v>
      </c>
      <c r="D59" s="65" t="s">
        <v>150</v>
      </c>
      <c r="E59" s="77"/>
      <c r="F59" s="77" t="s">
        <v>151</v>
      </c>
      <c r="G59" s="67"/>
      <c r="H59" s="67">
        <v>4765.47</v>
      </c>
      <c r="I59" s="67"/>
      <c r="AA59" s="20">
        <v>1520.91</v>
      </c>
    </row>
    <row r="60" s="20" customFormat="true" spans="1:27">
      <c r="A60" s="26" t="s">
        <v>62</v>
      </c>
      <c r="B60" s="33">
        <f>276.95-176.05</f>
        <v>100.9</v>
      </c>
      <c r="C60" s="33">
        <v>276.95</v>
      </c>
      <c r="D60" s="66"/>
      <c r="E60" s="67"/>
      <c r="F60" s="67"/>
      <c r="G60" s="67"/>
      <c r="H60" s="67">
        <v>429.71</v>
      </c>
      <c r="I60" s="67"/>
      <c r="AA60" s="20">
        <v>128.93</v>
      </c>
    </row>
    <row r="61" s="20" customFormat="true" ht="27" spans="1:9">
      <c r="A61" s="26" t="s">
        <v>63</v>
      </c>
      <c r="B61" s="40">
        <v>22.7975</v>
      </c>
      <c r="C61" s="40">
        <v>65.4125</v>
      </c>
      <c r="D61" s="39" t="s">
        <v>152</v>
      </c>
      <c r="E61" s="67"/>
      <c r="F61" s="67"/>
      <c r="G61" s="67"/>
      <c r="H61" s="67"/>
      <c r="I61" s="67"/>
    </row>
    <row r="62" s="20" customFormat="true" ht="27" spans="1:9">
      <c r="A62" s="26" t="s">
        <v>64</v>
      </c>
      <c r="B62" s="40">
        <v>5.864</v>
      </c>
      <c r="C62" s="40">
        <v>19.5253</v>
      </c>
      <c r="D62" s="39" t="s">
        <v>152</v>
      </c>
      <c r="E62" s="67"/>
      <c r="F62" s="67"/>
      <c r="G62" s="67"/>
      <c r="H62" s="67"/>
      <c r="I62" s="67"/>
    </row>
    <row r="63" s="20" customFormat="true" ht="54" spans="1:9">
      <c r="A63" s="26" t="s">
        <v>65</v>
      </c>
      <c r="B63" s="40">
        <v>13.9973</v>
      </c>
      <c r="C63" s="40">
        <v>32.3564</v>
      </c>
      <c r="D63" s="39" t="s">
        <v>153</v>
      </c>
      <c r="E63" s="67"/>
      <c r="F63" s="67"/>
      <c r="G63" s="67"/>
      <c r="H63" s="67"/>
      <c r="I63" s="67"/>
    </row>
    <row r="64" s="20" customFormat="true" ht="54" spans="1:9">
      <c r="A64" s="26" t="s">
        <v>66</v>
      </c>
      <c r="B64" s="40">
        <v>6.5804</v>
      </c>
      <c r="C64" s="40">
        <v>13.0981</v>
      </c>
      <c r="D64" s="39" t="s">
        <v>153</v>
      </c>
      <c r="E64" s="67"/>
      <c r="F64" s="67"/>
      <c r="G64" s="67"/>
      <c r="H64" s="67"/>
      <c r="I64" s="67"/>
    </row>
    <row r="65" s="20" customFormat="true" ht="54" spans="1:9">
      <c r="A65" s="26" t="s">
        <v>67</v>
      </c>
      <c r="B65" s="44">
        <v>9900.31</v>
      </c>
      <c r="C65" s="44">
        <v>28982.66</v>
      </c>
      <c r="D65" s="39" t="s">
        <v>154</v>
      </c>
      <c r="E65" s="67"/>
      <c r="F65" s="67"/>
      <c r="G65" s="67"/>
      <c r="H65" s="67"/>
      <c r="I65" s="67"/>
    </row>
    <row r="66" s="20" customFormat="true" ht="54" spans="1:9">
      <c r="A66" s="26" t="s">
        <v>68</v>
      </c>
      <c r="B66" s="44">
        <v>-773.93</v>
      </c>
      <c r="C66" s="44">
        <v>-521.86</v>
      </c>
      <c r="D66" s="39" t="s">
        <v>154</v>
      </c>
      <c r="E66" s="67"/>
      <c r="F66" s="67"/>
      <c r="G66" s="67"/>
      <c r="H66" s="67"/>
      <c r="I66" s="67"/>
    </row>
    <row r="67" s="20" customFormat="true" spans="1:9">
      <c r="A67" s="26" t="s">
        <v>69</v>
      </c>
      <c r="B67" s="38">
        <v>1</v>
      </c>
      <c r="C67" s="38">
        <v>2</v>
      </c>
      <c r="D67" s="64" t="s">
        <v>155</v>
      </c>
      <c r="E67" s="67"/>
      <c r="F67" s="67"/>
      <c r="G67" s="67"/>
      <c r="H67" s="67"/>
      <c r="I67" s="67"/>
    </row>
    <row r="68" s="20" customFormat="true" spans="1:9">
      <c r="A68" s="26" t="s">
        <v>70</v>
      </c>
      <c r="B68" s="38">
        <v>14</v>
      </c>
      <c r="C68" s="38">
        <v>12</v>
      </c>
      <c r="D68" s="64" t="s">
        <v>156</v>
      </c>
      <c r="E68" s="67"/>
      <c r="F68" s="67"/>
      <c r="G68" s="67"/>
      <c r="H68" s="67"/>
      <c r="I68" s="67"/>
    </row>
  </sheetData>
  <mergeCells count="11">
    <mergeCell ref="A1:D1"/>
    <mergeCell ref="A2:D2"/>
    <mergeCell ref="A3:D3"/>
    <mergeCell ref="A34:D34"/>
    <mergeCell ref="A50:D50"/>
    <mergeCell ref="A57:D57"/>
    <mergeCell ref="D11:D12"/>
    <mergeCell ref="D39:D40"/>
    <mergeCell ref="D41:D42"/>
    <mergeCell ref="D47:D48"/>
    <mergeCell ref="D59:D60"/>
  </mergeCells>
  <pageMargins left="0.65" right="0.409027777777778" top="0.5" bottom="0.629166666666667" header="0.259027777777778" footer="0.196527777777778"/>
  <pageSetup paperSize="9" orientation="portrait"/>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topLeftCell="A17" workbookViewId="0">
      <selection activeCell="A45" sqref="A45:D45"/>
    </sheetView>
  </sheetViews>
  <sheetFormatPr defaultColWidth="9" defaultRowHeight="13.5"/>
  <cols>
    <col min="1" max="1" width="29.1333333333333" customWidth="true"/>
    <col min="2" max="3" width="12.5" customWidth="true"/>
    <col min="4" max="4" width="28.6333333333333" customWidth="true"/>
    <col min="5" max="7" width="9" hidden="true" customWidth="true"/>
    <col min="8" max="8" width="9.38333333333333"/>
    <col min="9" max="9" width="11.5"/>
  </cols>
  <sheetData>
    <row r="1" ht="40.5" customHeight="true" spans="1:4">
      <c r="A1" s="1" t="s">
        <v>0</v>
      </c>
      <c r="B1" s="1"/>
      <c r="C1" s="1"/>
      <c r="D1" s="1"/>
    </row>
    <row r="2" spans="1:4">
      <c r="A2" s="2" t="s">
        <v>1</v>
      </c>
      <c r="B2" s="2"/>
      <c r="C2" s="2"/>
      <c r="D2" s="2"/>
    </row>
    <row r="3" customHeight="true" spans="1:4">
      <c r="A3" s="3" t="s">
        <v>2</v>
      </c>
      <c r="B3" s="3"/>
      <c r="C3" s="3"/>
      <c r="D3" s="3"/>
    </row>
    <row r="4" ht="17.25" customHeight="true" spans="1:4">
      <c r="A4" s="4" t="s">
        <v>3</v>
      </c>
      <c r="B4" s="5" t="s">
        <v>4</v>
      </c>
      <c r="C4" s="5" t="s">
        <v>5</v>
      </c>
      <c r="D4" s="5" t="s">
        <v>6</v>
      </c>
    </row>
    <row r="5" customFormat="true" ht="15" customHeight="true" spans="1:4">
      <c r="A5" s="4" t="s">
        <v>7</v>
      </c>
      <c r="B5" s="5">
        <v>47</v>
      </c>
      <c r="C5" s="5">
        <v>0</v>
      </c>
      <c r="D5" s="4"/>
    </row>
    <row r="6" customFormat="true" ht="15" customHeight="true" spans="1:4">
      <c r="A6" s="4" t="s">
        <v>8</v>
      </c>
      <c r="B6" s="5">
        <v>47</v>
      </c>
      <c r="C6" s="5">
        <v>0</v>
      </c>
      <c r="D6" s="4"/>
    </row>
    <row r="7" customFormat="true" ht="15" customHeight="true" spans="1:7">
      <c r="A7" s="4" t="s">
        <v>9</v>
      </c>
      <c r="B7" s="6">
        <v>5133.7</v>
      </c>
      <c r="C7" s="5">
        <f t="shared" ref="C7:C13" si="0">B7-G7</f>
        <v>-963.54</v>
      </c>
      <c r="D7" s="4"/>
      <c r="E7" s="5">
        <v>6097.24</v>
      </c>
      <c r="F7" s="5">
        <v>6298.59</v>
      </c>
      <c r="G7" s="5">
        <v>6097.24</v>
      </c>
    </row>
    <row r="8" customFormat="true" ht="15" customHeight="true" spans="1:7">
      <c r="A8" s="7" t="s">
        <v>10</v>
      </c>
      <c r="B8" s="5">
        <v>4304.83</v>
      </c>
      <c r="C8" s="5">
        <f t="shared" si="0"/>
        <v>-741.59</v>
      </c>
      <c r="D8" s="4"/>
      <c r="E8" s="5">
        <v>5046.42</v>
      </c>
      <c r="F8" s="5">
        <v>5241.01</v>
      </c>
      <c r="G8" s="5">
        <v>5046.42</v>
      </c>
    </row>
    <row r="9" customFormat="true" ht="15" customHeight="true" spans="1:7">
      <c r="A9" s="4" t="s">
        <v>11</v>
      </c>
      <c r="B9" s="5">
        <v>652.38</v>
      </c>
      <c r="C9" s="5">
        <f t="shared" si="0"/>
        <v>17.86</v>
      </c>
      <c r="D9" s="4"/>
      <c r="E9" s="5">
        <v>634.52</v>
      </c>
      <c r="F9" s="5">
        <v>634.07</v>
      </c>
      <c r="G9" s="5">
        <v>634.52</v>
      </c>
    </row>
    <row r="10" customFormat="true" ht="15" customHeight="true" spans="1:7">
      <c r="A10" s="4" t="s">
        <v>12</v>
      </c>
      <c r="B10" s="5">
        <v>534.64</v>
      </c>
      <c r="C10" s="5">
        <f t="shared" si="0"/>
        <v>22.69</v>
      </c>
      <c r="D10" s="4"/>
      <c r="E10" s="5">
        <v>511.95</v>
      </c>
      <c r="F10" s="5">
        <v>506.38</v>
      </c>
      <c r="G10" s="5">
        <v>511.95</v>
      </c>
    </row>
    <row r="11" customFormat="true" ht="18.75" customHeight="true" spans="1:7">
      <c r="A11" s="4" t="s">
        <v>13</v>
      </c>
      <c r="B11" s="6">
        <v>6203.2</v>
      </c>
      <c r="C11" s="5">
        <f t="shared" si="0"/>
        <v>110.98</v>
      </c>
      <c r="D11" s="8" t="s">
        <v>14</v>
      </c>
      <c r="G11" s="5">
        <v>6092.22</v>
      </c>
    </row>
    <row r="12" customFormat="true" ht="21" customHeight="true" spans="1:7">
      <c r="A12" s="4" t="s">
        <v>15</v>
      </c>
      <c r="B12" s="5">
        <v>3055.64</v>
      </c>
      <c r="C12" s="5">
        <f t="shared" si="0"/>
        <v>38.1799999999998</v>
      </c>
      <c r="D12" s="8"/>
      <c r="G12" s="5">
        <v>3017.46</v>
      </c>
    </row>
    <row r="13" customFormat="true" ht="19" customHeight="true" spans="1:7">
      <c r="A13" s="4" t="s">
        <v>16</v>
      </c>
      <c r="B13" s="5">
        <v>13</v>
      </c>
      <c r="C13" s="5">
        <f t="shared" si="0"/>
        <v>-2</v>
      </c>
      <c r="D13" s="9"/>
      <c r="G13" s="5">
        <v>15</v>
      </c>
    </row>
    <row r="14" ht="15" customHeight="true" spans="1:4">
      <c r="A14" s="4" t="s">
        <v>17</v>
      </c>
      <c r="B14" s="5"/>
      <c r="C14" s="5"/>
      <c r="D14" s="4"/>
    </row>
    <row r="15" ht="15" customHeight="true" spans="1:4">
      <c r="A15" s="4" t="s">
        <v>18</v>
      </c>
      <c r="B15" s="5"/>
      <c r="C15" s="5"/>
      <c r="D15" s="4"/>
    </row>
    <row r="16" ht="17.25" customHeight="true" spans="1:4">
      <c r="A16" s="4" t="s">
        <v>19</v>
      </c>
      <c r="B16" s="5"/>
      <c r="C16" s="5"/>
      <c r="D16" s="10"/>
    </row>
    <row r="17" ht="15" customHeight="true" spans="1:4">
      <c r="A17" s="4" t="s">
        <v>20</v>
      </c>
      <c r="B17" s="5"/>
      <c r="C17" s="5"/>
      <c r="D17" s="11"/>
    </row>
    <row r="18" ht="15" customHeight="true" spans="1:4">
      <c r="A18" s="4" t="s">
        <v>21</v>
      </c>
      <c r="B18" s="5"/>
      <c r="C18" s="5"/>
      <c r="D18" s="4"/>
    </row>
    <row r="19" ht="15" customHeight="true" spans="1:4">
      <c r="A19" s="4" t="s">
        <v>22</v>
      </c>
      <c r="B19" s="5"/>
      <c r="C19" s="5"/>
      <c r="D19" s="5"/>
    </row>
    <row r="20" ht="15" customHeight="true" spans="1:4">
      <c r="A20" s="4" t="s">
        <v>23</v>
      </c>
      <c r="B20" s="5"/>
      <c r="C20" s="5"/>
      <c r="D20" s="5"/>
    </row>
    <row r="21" ht="15" customHeight="true" spans="1:4">
      <c r="A21" s="4" t="s">
        <v>24</v>
      </c>
      <c r="B21" s="5"/>
      <c r="C21" s="5"/>
      <c r="D21" s="5"/>
    </row>
    <row r="22" ht="15" customHeight="true" spans="1:4">
      <c r="A22" s="4" t="s">
        <v>25</v>
      </c>
      <c r="B22" s="5"/>
      <c r="C22" s="5"/>
      <c r="D22" s="5"/>
    </row>
    <row r="23" ht="15" customHeight="true" spans="1:4">
      <c r="A23" s="4" t="s">
        <v>26</v>
      </c>
      <c r="B23" s="5"/>
      <c r="C23" s="5"/>
      <c r="D23" s="5"/>
    </row>
    <row r="24" ht="15" customHeight="true" spans="1:4">
      <c r="A24" s="4" t="s">
        <v>27</v>
      </c>
      <c r="B24" s="5"/>
      <c r="C24" s="5"/>
      <c r="D24" s="5"/>
    </row>
    <row r="25" ht="15" customHeight="true" spans="1:4">
      <c r="A25" s="4" t="s">
        <v>28</v>
      </c>
      <c r="B25" s="5"/>
      <c r="C25" s="5"/>
      <c r="D25" s="10"/>
    </row>
    <row r="26" ht="15" customHeight="true" spans="1:4">
      <c r="A26" s="4" t="s">
        <v>29</v>
      </c>
      <c r="B26" s="5"/>
      <c r="C26" s="5"/>
      <c r="D26" s="5"/>
    </row>
    <row r="27" ht="15" customHeight="true" spans="1:4">
      <c r="A27" s="4" t="s">
        <v>30</v>
      </c>
      <c r="B27" s="5"/>
      <c r="C27" s="5"/>
      <c r="D27" s="5"/>
    </row>
    <row r="28" ht="15" customHeight="true" spans="1:4">
      <c r="A28" s="4" t="s">
        <v>31</v>
      </c>
      <c r="B28" s="5"/>
      <c r="C28" s="5"/>
      <c r="D28" s="5"/>
    </row>
    <row r="29" ht="15" customHeight="true" spans="1:4">
      <c r="A29" s="4" t="s">
        <v>32</v>
      </c>
      <c r="B29" s="5"/>
      <c r="C29" s="5"/>
      <c r="D29" s="5"/>
    </row>
    <row r="30" customFormat="true" ht="15" customHeight="true" spans="1:7">
      <c r="A30" s="4" t="s">
        <v>33</v>
      </c>
      <c r="B30" s="5">
        <v>20</v>
      </c>
      <c r="C30" s="4">
        <v>0</v>
      </c>
      <c r="D30" s="5"/>
      <c r="G30" s="5">
        <v>20</v>
      </c>
    </row>
    <row r="31" customFormat="true" ht="15" customHeight="true" spans="1:7">
      <c r="A31" s="4" t="s">
        <v>34</v>
      </c>
      <c r="B31" s="5">
        <v>19</v>
      </c>
      <c r="C31" s="4">
        <v>0</v>
      </c>
      <c r="D31" s="5"/>
      <c r="G31" s="5">
        <v>19</v>
      </c>
    </row>
    <row r="32" customFormat="true" ht="15" customHeight="true" spans="1:7">
      <c r="A32" s="4" t="s">
        <v>35</v>
      </c>
      <c r="B32" s="4">
        <v>7</v>
      </c>
      <c r="C32" s="4">
        <v>0</v>
      </c>
      <c r="D32" s="4"/>
      <c r="G32" s="4">
        <v>7</v>
      </c>
    </row>
    <row r="33" customFormat="true" ht="15" customHeight="true" spans="1:7">
      <c r="A33" s="4" t="s">
        <v>34</v>
      </c>
      <c r="B33" s="4">
        <v>6</v>
      </c>
      <c r="C33" s="4">
        <v>0</v>
      </c>
      <c r="D33" s="4"/>
      <c r="G33" s="4">
        <v>6</v>
      </c>
    </row>
    <row r="34" ht="15" customHeight="true" spans="1:4">
      <c r="A34" s="12" t="s">
        <v>36</v>
      </c>
      <c r="B34" s="12"/>
      <c r="C34" s="12"/>
      <c r="D34" s="12"/>
    </row>
    <row r="35" ht="15" customHeight="true" spans="1:4">
      <c r="A35" s="4" t="s">
        <v>3</v>
      </c>
      <c r="B35" s="5" t="s">
        <v>37</v>
      </c>
      <c r="C35" s="5" t="s">
        <v>38</v>
      </c>
      <c r="D35" s="5" t="s">
        <v>39</v>
      </c>
    </row>
    <row r="36" customFormat="true" ht="16" customHeight="true" spans="1:9">
      <c r="A36" s="4" t="s">
        <v>40</v>
      </c>
      <c r="B36" s="5">
        <f>B37</f>
        <v>51.22</v>
      </c>
      <c r="C36" s="5">
        <f>2462.31+B36</f>
        <v>2513.53</v>
      </c>
      <c r="D36" s="10" t="s">
        <v>41</v>
      </c>
      <c r="G36" s="5">
        <f>G37</f>
        <v>104.38</v>
      </c>
      <c r="H36" s="18">
        <v>104.38</v>
      </c>
      <c r="I36" s="18">
        <v>2462.31</v>
      </c>
    </row>
    <row r="37" customFormat="true" ht="15" customHeight="true" spans="1:9">
      <c r="A37" s="4" t="s">
        <v>42</v>
      </c>
      <c r="B37" s="5">
        <f>B42+B43+B39</f>
        <v>51.22</v>
      </c>
      <c r="C37" s="6">
        <f>B37+104.38</f>
        <v>155.6</v>
      </c>
      <c r="D37" s="10" t="s">
        <v>43</v>
      </c>
      <c r="G37" s="5">
        <f>G42+G43+G39</f>
        <v>104.38</v>
      </c>
      <c r="H37" s="18">
        <v>104.38</v>
      </c>
      <c r="I37" s="18">
        <v>104.38</v>
      </c>
    </row>
    <row r="38" customFormat="true" ht="15" customHeight="true" spans="1:9">
      <c r="A38" s="4" t="s">
        <v>44</v>
      </c>
      <c r="B38" s="5">
        <v>0</v>
      </c>
      <c r="C38" s="5">
        <v>0</v>
      </c>
      <c r="D38" s="10"/>
      <c r="G38" s="5">
        <v>0</v>
      </c>
      <c r="H38" s="19">
        <v>0</v>
      </c>
      <c r="I38" s="19">
        <v>0</v>
      </c>
    </row>
    <row r="39" customFormat="true" ht="15" customHeight="true" spans="1:9">
      <c r="A39" s="4" t="s">
        <v>45</v>
      </c>
      <c r="B39" s="5">
        <v>0</v>
      </c>
      <c r="C39" s="5">
        <v>0</v>
      </c>
      <c r="D39" s="4"/>
      <c r="G39" s="5">
        <v>0</v>
      </c>
      <c r="H39" s="19">
        <v>0</v>
      </c>
      <c r="I39" s="19">
        <v>0</v>
      </c>
    </row>
    <row r="40" customFormat="true" ht="15" customHeight="true" spans="1:9">
      <c r="A40" s="4" t="s">
        <v>46</v>
      </c>
      <c r="B40" s="5">
        <v>0</v>
      </c>
      <c r="C40" s="5">
        <v>1</v>
      </c>
      <c r="D40" s="10"/>
      <c r="G40" s="5">
        <v>1</v>
      </c>
      <c r="H40" s="19">
        <v>1</v>
      </c>
      <c r="I40" s="19">
        <v>1</v>
      </c>
    </row>
    <row r="41" customFormat="true" ht="27" customHeight="true" spans="1:9">
      <c r="A41" s="4" t="s">
        <v>47</v>
      </c>
      <c r="B41" s="13">
        <v>7</v>
      </c>
      <c r="C41" s="13">
        <v>10</v>
      </c>
      <c r="D41" s="14" t="s">
        <v>48</v>
      </c>
      <c r="G41" s="5">
        <v>3</v>
      </c>
      <c r="H41" s="19">
        <v>3</v>
      </c>
      <c r="I41" s="19">
        <v>3</v>
      </c>
    </row>
    <row r="42" customFormat="true" ht="27" customHeight="true" spans="1:9">
      <c r="A42" s="4" t="s">
        <v>49</v>
      </c>
      <c r="B42" s="5">
        <f>43.22+8</f>
        <v>51.22</v>
      </c>
      <c r="C42" s="5">
        <f>B42+I42</f>
        <v>149.22</v>
      </c>
      <c r="D42" s="15"/>
      <c r="G42" s="5">
        <v>98</v>
      </c>
      <c r="H42" s="18">
        <v>98</v>
      </c>
      <c r="I42" s="18">
        <v>98</v>
      </c>
    </row>
    <row r="43" customFormat="true" ht="15" customHeight="true" spans="1:9">
      <c r="A43" s="4" t="s">
        <v>50</v>
      </c>
      <c r="B43" s="5">
        <v>0</v>
      </c>
      <c r="C43" s="5">
        <v>6.38</v>
      </c>
      <c r="D43" s="10" t="s">
        <v>51</v>
      </c>
      <c r="G43" s="5">
        <v>6.38</v>
      </c>
      <c r="H43" s="18">
        <v>6.38</v>
      </c>
      <c r="I43" s="18">
        <v>6.38</v>
      </c>
    </row>
    <row r="44" customFormat="true" ht="15" customHeight="true" spans="1:9">
      <c r="A44" s="4" t="s">
        <v>52</v>
      </c>
      <c r="B44" s="5">
        <v>1</v>
      </c>
      <c r="C44" s="5">
        <v>1</v>
      </c>
      <c r="D44" s="10" t="s">
        <v>53</v>
      </c>
      <c r="G44" s="5">
        <v>0</v>
      </c>
      <c r="H44" s="18">
        <v>0</v>
      </c>
      <c r="I44" s="18">
        <v>0</v>
      </c>
    </row>
    <row r="45" ht="15" customHeight="true" spans="1:4">
      <c r="A45" s="12" t="s">
        <v>54</v>
      </c>
      <c r="B45" s="12"/>
      <c r="C45" s="12"/>
      <c r="D45" s="12"/>
    </row>
    <row r="46" ht="15" customHeight="true" spans="1:4">
      <c r="A46" s="4" t="s">
        <v>3</v>
      </c>
      <c r="B46" s="5" t="s">
        <v>37</v>
      </c>
      <c r="C46" s="5" t="s">
        <v>38</v>
      </c>
      <c r="D46" s="5" t="s">
        <v>39</v>
      </c>
    </row>
    <row r="47" ht="15" customHeight="true" spans="1:4">
      <c r="A47" s="4" t="s">
        <v>55</v>
      </c>
      <c r="B47" s="5"/>
      <c r="C47" s="5"/>
      <c r="D47" s="4"/>
    </row>
    <row r="48" ht="15" customHeight="true" spans="1:4">
      <c r="A48" s="4" t="s">
        <v>56</v>
      </c>
      <c r="B48" s="5"/>
      <c r="C48" s="5"/>
      <c r="D48" s="4"/>
    </row>
    <row r="49" ht="15" customHeight="true" spans="1:4">
      <c r="A49" s="4" t="s">
        <v>57</v>
      </c>
      <c r="B49" s="5"/>
      <c r="C49" s="5"/>
      <c r="D49" s="16"/>
    </row>
    <row r="50" ht="15" customHeight="true" spans="1:4">
      <c r="A50" s="4" t="s">
        <v>58</v>
      </c>
      <c r="B50" s="5"/>
      <c r="C50" s="5"/>
      <c r="D50" s="16"/>
    </row>
    <row r="51" ht="15" customHeight="true" spans="1:4">
      <c r="A51" s="4" t="s">
        <v>59</v>
      </c>
      <c r="B51" s="5"/>
      <c r="C51" s="5"/>
      <c r="D51" s="16"/>
    </row>
    <row r="52" ht="15" customHeight="true" spans="1:4">
      <c r="A52" s="12" t="s">
        <v>60</v>
      </c>
      <c r="B52" s="12"/>
      <c r="C52" s="12"/>
      <c r="D52" s="12"/>
    </row>
    <row r="53" ht="15" customHeight="true" spans="1:4">
      <c r="A53" s="4" t="s">
        <v>3</v>
      </c>
      <c r="B53" s="5" t="s">
        <v>37</v>
      </c>
      <c r="C53" s="5" t="s">
        <v>38</v>
      </c>
      <c r="D53" s="5" t="s">
        <v>39</v>
      </c>
    </row>
    <row r="54" customFormat="true" ht="23" customHeight="true" spans="1:4">
      <c r="A54" s="4" t="s">
        <v>61</v>
      </c>
      <c r="B54" s="5">
        <v>526.26</v>
      </c>
      <c r="C54" s="5">
        <v>526.26</v>
      </c>
      <c r="D54" s="8" t="s">
        <v>14</v>
      </c>
    </row>
    <row r="55" customFormat="true" ht="16.5" customHeight="true" spans="1:4">
      <c r="A55" s="4" t="s">
        <v>62</v>
      </c>
      <c r="B55" s="5">
        <v>44.89</v>
      </c>
      <c r="C55" s="5">
        <v>44.89</v>
      </c>
      <c r="D55" s="8"/>
    </row>
    <row r="56" ht="15" customHeight="true" spans="1:4">
      <c r="A56" s="4" t="s">
        <v>63</v>
      </c>
      <c r="B56" s="5"/>
      <c r="C56" s="5"/>
      <c r="D56" s="12"/>
    </row>
    <row r="57" ht="15" customHeight="true" spans="1:4">
      <c r="A57" s="4" t="s">
        <v>64</v>
      </c>
      <c r="B57" s="5"/>
      <c r="C57" s="5"/>
      <c r="D57" s="4"/>
    </row>
    <row r="58" ht="15" customHeight="true" spans="1:4">
      <c r="A58" s="4" t="s">
        <v>65</v>
      </c>
      <c r="B58" s="5"/>
      <c r="C58" s="5"/>
      <c r="D58" s="4"/>
    </row>
    <row r="59" ht="15" customHeight="true" spans="1:4">
      <c r="A59" s="4" t="s">
        <v>66</v>
      </c>
      <c r="B59" s="5"/>
      <c r="C59" s="5"/>
      <c r="D59" s="4"/>
    </row>
    <row r="60" ht="15" customHeight="true" spans="1:4">
      <c r="A60" s="4" t="s">
        <v>67</v>
      </c>
      <c r="B60" s="5"/>
      <c r="C60" s="5"/>
      <c r="D60" s="4"/>
    </row>
    <row r="61" ht="15" customHeight="true" spans="1:4">
      <c r="A61" s="4" t="s">
        <v>68</v>
      </c>
      <c r="B61" s="5"/>
      <c r="C61" s="5"/>
      <c r="D61" s="4"/>
    </row>
    <row r="62" ht="15" customHeight="true" spans="1:4">
      <c r="A62" s="4" t="s">
        <v>69</v>
      </c>
      <c r="B62" s="5"/>
      <c r="C62" s="5"/>
      <c r="D62" s="10"/>
    </row>
    <row r="63" ht="15" customHeight="true" spans="1:4">
      <c r="A63" s="4" t="s">
        <v>70</v>
      </c>
      <c r="B63" s="5"/>
      <c r="C63" s="5"/>
      <c r="D63" s="17"/>
    </row>
  </sheetData>
  <mergeCells count="9">
    <mergeCell ref="A1:D1"/>
    <mergeCell ref="A2:D2"/>
    <mergeCell ref="A3:D3"/>
    <mergeCell ref="A34:D34"/>
    <mergeCell ref="A45:D45"/>
    <mergeCell ref="A52:D52"/>
    <mergeCell ref="D11:D12"/>
    <mergeCell ref="D41:D42"/>
    <mergeCell ref="D54:D55"/>
  </mergeCells>
  <pageMargins left="0.65" right="0.409027777777778" top="0.5" bottom="1.03888888888889" header="0.259027777777778" footer="0.959027777777778"/>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Company>Lenovo (Beijing) Limited</Company>
  <Application>Microsoft Excel</Application>
  <HeadingPairs>
    <vt:vector size="2" baseType="variant">
      <vt:variant>
        <vt:lpstr>工作表</vt:lpstr>
      </vt:variant>
      <vt:variant>
        <vt:i4>6</vt:i4>
      </vt:variant>
    </vt:vector>
  </HeadingPairs>
  <TitlesOfParts>
    <vt:vector size="6" baseType="lpstr">
      <vt:lpstr>2018年二季度  (2)</vt:lpstr>
      <vt:lpstr>2018年四 季度（00）</vt:lpstr>
      <vt:lpstr>2019年1季度</vt:lpstr>
      <vt:lpstr>2019年3季度 </vt:lpstr>
      <vt:lpstr>2025年3季度</vt:lpstr>
      <vt:lpstr>2018年二季度  (3)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yinshaowei</dc:creator>
  <cp:lastModifiedBy>uos</cp:lastModifiedBy>
  <dcterms:created xsi:type="dcterms:W3CDTF">2017-01-29T06:34:00Z</dcterms:created>
  <cp:lastPrinted>2017-02-21T21:48:00Z</cp:lastPrinted>
  <dcterms:modified xsi:type="dcterms:W3CDTF">2025-11-25T09:19:24Z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8775D6822ACCC834CC7D446668908874</vt:lpwstr>
  </property>
</Properties>
</file>